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05" activeTab="0"/>
  </bookViews>
  <sheets>
    <sheet name="H30ごみ収集計画" sheetId="1" r:id="rId1"/>
    <sheet name="上椎葉ルート" sheetId="2" r:id="rId2"/>
    <sheet name="松尾ルート" sheetId="3" r:id="rId3"/>
    <sheet name="仲塔･鹿野遊･栂尾ルート" sheetId="4" r:id="rId4"/>
    <sheet name="尾向･不土野･尾八重ルート" sheetId="5" r:id="rId5"/>
    <sheet name="小崎･大河内ルート" sheetId="6" r:id="rId6"/>
  </sheets>
  <definedNames>
    <definedName name="_xlnm.Print_Area" localSheetId="0">'H30ごみ収集計画'!$A$1:$DD$62</definedName>
    <definedName name="_xlnm.Print_Area" localSheetId="5">'小崎･大河内ルート'!$A$1:$BQ$49</definedName>
    <definedName name="_xlnm.Print_Area" localSheetId="2">'松尾ルート'!$A$1:$BQ$49</definedName>
    <definedName name="_xlnm.Print_Area" localSheetId="1">'上椎葉ルート'!$A$1:$BQ$49</definedName>
    <definedName name="_xlnm.Print_Area" localSheetId="3">'仲塔･鹿野遊･栂尾ルート'!$A$1:$BQ$49</definedName>
    <definedName name="_xlnm.Print_Area" localSheetId="4">'尾向･不土野･尾八重ルート'!$A$1:$BQ$49</definedName>
    <definedName name="祝日一覧">#REF!</definedName>
    <definedName name="祝日一覧１">#REF!</definedName>
  </definedNames>
  <calcPr fullCalcOnLoad="1"/>
</workbook>
</file>

<file path=xl/sharedStrings.xml><?xml version="1.0" encoding="utf-8"?>
<sst xmlns="http://schemas.openxmlformats.org/spreadsheetml/2006/main" count="1520" uniqueCount="266">
  <si>
    <t>日</t>
  </si>
  <si>
    <t>日</t>
  </si>
  <si>
    <t>収集地区</t>
  </si>
  <si>
    <t>４月</t>
  </si>
  <si>
    <t>５月</t>
  </si>
  <si>
    <t>６月</t>
  </si>
  <si>
    <t>７月</t>
  </si>
  <si>
    <t>８月</t>
  </si>
  <si>
    <t>９月</t>
  </si>
  <si>
    <r>
      <t>1</t>
    </r>
    <r>
      <rPr>
        <sz val="12"/>
        <rFont val="ＭＳ 明朝"/>
        <family val="1"/>
      </rPr>
      <t>0月</t>
    </r>
  </si>
  <si>
    <t>搬出</t>
  </si>
  <si>
    <t>収集種目</t>
  </si>
  <si>
    <t>紙くず・プラスチック容器等</t>
  </si>
  <si>
    <t>○：可燃物</t>
  </si>
  <si>
    <t>●：不燃物</t>
  </si>
  <si>
    <t>☆：資源物</t>
  </si>
  <si>
    <t>上椎葉</t>
  </si>
  <si>
    <t>月・木</t>
  </si>
  <si>
    <t>松尾（尾平・那須橋含む）</t>
  </si>
  <si>
    <t>上椎葉ルートのみ</t>
  </si>
  <si>
    <t>仲塔・鹿野遊・栂尾・夜狩内</t>
  </si>
  <si>
    <t xml:space="preserve"> 粗大ごみ受入</t>
  </si>
  <si>
    <t>尾八重・不土野・尾向</t>
  </si>
  <si>
    <t xml:space="preserve"> 家電リサイクル受付</t>
  </si>
  <si>
    <t>小崎・大河内</t>
  </si>
  <si>
    <t>毎週　火</t>
  </si>
  <si>
    <r>
      <t>11月</t>
    </r>
  </si>
  <si>
    <r>
      <t>12月</t>
    </r>
  </si>
  <si>
    <r>
      <t>1月</t>
    </r>
  </si>
  <si>
    <r>
      <t>2月</t>
    </r>
  </si>
  <si>
    <r>
      <t>3月</t>
    </r>
  </si>
  <si>
    <t>曜</t>
  </si>
  <si>
    <t>４月</t>
  </si>
  <si>
    <t>振替休日</t>
  </si>
  <si>
    <t>資源ごみ</t>
  </si>
  <si>
    <t>可燃ごみ</t>
  </si>
  <si>
    <t>○★</t>
  </si>
  <si>
    <t>○</t>
  </si>
  <si>
    <t>●</t>
  </si>
  <si>
    <t xml:space="preserve">   </t>
  </si>
  <si>
    <t>昭和の日</t>
  </si>
  <si>
    <t>憲法記念日</t>
  </si>
  <si>
    <t>みどりの日</t>
  </si>
  <si>
    <t>こどもの日</t>
  </si>
  <si>
    <t>振替休日</t>
  </si>
  <si>
    <t>海の日</t>
  </si>
  <si>
    <t>８月</t>
  </si>
  <si>
    <t>１２月</t>
  </si>
  <si>
    <t>１月</t>
  </si>
  <si>
    <t>２月</t>
  </si>
  <si>
    <t>３月</t>
  </si>
  <si>
    <t>不燃・資源</t>
  </si>
  <si>
    <t>可燃・事生ごみ</t>
  </si>
  <si>
    <t>正月休み</t>
  </si>
  <si>
    <t>①</t>
  </si>
  <si>
    <t>②</t>
  </si>
  <si>
    <t>③</t>
  </si>
  <si>
    <t>④</t>
  </si>
  <si>
    <t>⑤</t>
  </si>
  <si>
    <t>原則として</t>
  </si>
  <si>
    <t>休日及び祝日出勤</t>
  </si>
  <si>
    <t>○</t>
  </si>
  <si>
    <t>→</t>
  </si>
  <si>
    <t>：</t>
  </si>
  <si>
    <t>①</t>
  </si>
  <si>
    <t>第２ 　水</t>
  </si>
  <si>
    <t>第１・３　火</t>
  </si>
  <si>
    <t>●</t>
  </si>
  <si>
    <t>②</t>
  </si>
  <si>
    <t>第３ 　水</t>
  </si>
  <si>
    <t>☆1</t>
  </si>
  <si>
    <t>古紙・古布・ダンボール・ペットボトル</t>
  </si>
  <si>
    <t>③</t>
  </si>
  <si>
    <t>毎週　木</t>
  </si>
  <si>
    <t>④</t>
  </si>
  <si>
    <t>毎週　水</t>
  </si>
  <si>
    <t>第３ 　金</t>
  </si>
  <si>
    <t>★</t>
  </si>
  <si>
    <t>⑤</t>
  </si>
  <si>
    <t>第４　 金</t>
  </si>
  <si>
    <t>※収集日程については祭日等の関係上、この限りではない。</t>
  </si>
  <si>
    <t>◎</t>
  </si>
  <si>
    <t>日向搬出</t>
  </si>
  <si>
    <t>可燃</t>
  </si>
  <si>
    <t>不燃</t>
  </si>
  <si>
    <t>資源１</t>
  </si>
  <si>
    <t>粗大</t>
  </si>
  <si>
    <t>生ごみ</t>
  </si>
  <si>
    <t>搬出</t>
  </si>
  <si>
    <t>下半期収集</t>
  </si>
  <si>
    <t>①</t>
  </si>
  <si>
    <t>上椎葉</t>
  </si>
  <si>
    <t>合計</t>
  </si>
  <si>
    <t>②</t>
  </si>
  <si>
    <t>松尾（尾平・那須橋含む）</t>
  </si>
  <si>
    <t>③</t>
  </si>
  <si>
    <t>仲塔・鹿野遊・栂尾・夜狩内</t>
  </si>
  <si>
    <t>④</t>
  </si>
  <si>
    <t>尾八重・不土野・尾向</t>
  </si>
  <si>
    <t>⑤</t>
  </si>
  <si>
    <t>小崎・大河内</t>
  </si>
  <si>
    <t>※積算上135台として計上する。</t>
  </si>
  <si>
    <t>搬出</t>
  </si>
  <si>
    <t>(  台分予備必要)</t>
  </si>
  <si>
    <t>上半期収集</t>
  </si>
  <si>
    <t>☆２●</t>
  </si>
  <si>
    <t>持込み可能日</t>
  </si>
  <si>
    <t>紙類（新聞、雑誌･チラシ、段ボール）、布類（衣類）</t>
  </si>
  <si>
    <t>・・・・・・・</t>
  </si>
  <si>
    <t>クリーンセンターへの持込みが可能な土曜日</t>
  </si>
  <si>
    <t>燃えるごみ</t>
  </si>
  <si>
    <t>プラスチック製容器包装(トレイ含む)、ペットボトル、発砲スチロール</t>
  </si>
  <si>
    <t xml:space="preserve"> 可燃ごみ</t>
  </si>
  <si>
    <t xml:space="preserve"> 資源ごみ</t>
  </si>
  <si>
    <t xml:space="preserve"> 生ゴミ</t>
  </si>
  <si>
    <t>資源プラ</t>
  </si>
  <si>
    <t>不燃ごみ</t>
  </si>
  <si>
    <t>電池､有害ごみ、小型電化製品(家電4品目以外)</t>
  </si>
  <si>
    <t xml:space="preserve"> 不燃ごみ</t>
  </si>
  <si>
    <t>■</t>
  </si>
  <si>
    <t>缶・ビン類・その他　燃えないごみ</t>
  </si>
  <si>
    <t>容器包装プラ、発砲スチロール</t>
  </si>
  <si>
    <t>月(2週毎)・金</t>
  </si>
  <si>
    <t>第１　 水</t>
  </si>
  <si>
    <t>第１・３　月</t>
  </si>
  <si>
    <t>第２・４  火</t>
  </si>
  <si>
    <t>第２・４　金</t>
  </si>
  <si>
    <t>月　２回</t>
  </si>
  <si>
    <t>椎葉村ごみ収集日程表</t>
  </si>
  <si>
    <t>上椎葉ルート</t>
  </si>
  <si>
    <t>若宮住宅</t>
  </si>
  <si>
    <t>桑の木原</t>
  </si>
  <si>
    <t>針金橋団地</t>
  </si>
  <si>
    <t>尾田山中</t>
  </si>
  <si>
    <t>下福良</t>
  </si>
  <si>
    <t>間柏原</t>
  </si>
  <si>
    <t>夜狩内</t>
  </si>
  <si>
    <t>上椎葉下３</t>
  </si>
  <si>
    <t>上椎葉下２</t>
  </si>
  <si>
    <t>上椎葉中１</t>
  </si>
  <si>
    <t>上椎葉中２</t>
  </si>
  <si>
    <t>上椎葉上１</t>
  </si>
  <si>
    <t>山中団地</t>
  </si>
  <si>
    <t>那須橋･尾平</t>
  </si>
  <si>
    <t>持田団地</t>
  </si>
  <si>
    <t>下椎葉</t>
  </si>
  <si>
    <t>間柏原･夜狩内</t>
  </si>
  <si>
    <t>※</t>
  </si>
  <si>
    <t>･････仲塔･鹿野遊･栂尾ルートで収集します。</t>
  </si>
  <si>
    <t>･････松尾ルートで収集します。</t>
  </si>
  <si>
    <t>松尾ルート</t>
  </si>
  <si>
    <t>水越</t>
  </si>
  <si>
    <t>小原</t>
  </si>
  <si>
    <t>中の八重</t>
  </si>
  <si>
    <t>下松尾</t>
  </si>
  <si>
    <t>新下松尾</t>
  </si>
  <si>
    <t>下屋敷団地</t>
  </si>
  <si>
    <t>上松尾</t>
  </si>
  <si>
    <t>畑鳥の巣</t>
  </si>
  <si>
    <t>榎峠</t>
  </si>
  <si>
    <t>唖谷</t>
  </si>
  <si>
    <t>栗の尾</t>
  </si>
  <si>
    <t>中尾･小ヶ倉･佐土の谷</t>
  </si>
  <si>
    <t>竹の八重</t>
  </si>
  <si>
    <t>旧岩屋戸</t>
  </si>
  <si>
    <t>岩屋戸 上･中･下</t>
  </si>
  <si>
    <t>小河内</t>
  </si>
  <si>
    <t>ロクロ</t>
  </si>
  <si>
    <t>石原</t>
  </si>
  <si>
    <t>春岩尾･新石原</t>
  </si>
  <si>
    <t>奥村</t>
  </si>
  <si>
    <t>仲塔</t>
  </si>
  <si>
    <t>財木</t>
  </si>
  <si>
    <t>木浦</t>
  </si>
  <si>
    <t>胡麻山</t>
  </si>
  <si>
    <t>野老ヶ八重</t>
  </si>
  <si>
    <t>久津の元</t>
  </si>
  <si>
    <t>椎原</t>
  </si>
  <si>
    <t>大久保</t>
  </si>
  <si>
    <t>十根川</t>
  </si>
  <si>
    <t>内の八重</t>
  </si>
  <si>
    <t>鹿野遊</t>
  </si>
  <si>
    <t>中山</t>
  </si>
  <si>
    <t>栂尾</t>
  </si>
  <si>
    <t>尾崎</t>
  </si>
  <si>
    <t>吐野々</t>
  </si>
  <si>
    <t>尾前下</t>
  </si>
  <si>
    <t>尾前上</t>
  </si>
  <si>
    <t>鶴の平･寺床･高砂土</t>
  </si>
  <si>
    <t>向山日当 上･中･下</t>
  </si>
  <si>
    <t>尾手納</t>
  </si>
  <si>
    <t>向山日添</t>
  </si>
  <si>
    <t>水無</t>
  </si>
  <si>
    <t>古枝尾下</t>
  </si>
  <si>
    <t>古枝尾上</t>
  </si>
  <si>
    <t>不土野 上･中･下</t>
  </si>
  <si>
    <t>坂本</t>
  </si>
  <si>
    <t>松木</t>
  </si>
  <si>
    <t>横野</t>
  </si>
  <si>
    <t>瀧･春山</t>
  </si>
  <si>
    <t>上福良</t>
  </si>
  <si>
    <t>小崎･大河内ルート</t>
  </si>
  <si>
    <t>大藪</t>
  </si>
  <si>
    <t>丸野</t>
  </si>
  <si>
    <t>城</t>
  </si>
  <si>
    <t>本郷</t>
  </si>
  <si>
    <t>合戦原</t>
  </si>
  <si>
    <t>矢立</t>
  </si>
  <si>
    <t>川の口</t>
  </si>
  <si>
    <t>小崎</t>
  </si>
  <si>
    <t>狩底</t>
  </si>
  <si>
    <t>入子蒔</t>
  </si>
  <si>
    <t>雨木</t>
  </si>
  <si>
    <t>臼杵又</t>
  </si>
  <si>
    <t>竹の枝尾 日添･日当</t>
  </si>
  <si>
    <t>ごみを出す時の注意点</t>
  </si>
  <si>
    <t>空き缶（スチール製、アルミ製）、ビン類､スプレー缶</t>
  </si>
  <si>
    <t>第１回</t>
  </si>
  <si>
    <t>第２回</t>
  </si>
  <si>
    <t>○収集できるもの　　</t>
  </si>
  <si>
    <t>平成30年度</t>
  </si>
  <si>
    <t>上椎葉上２</t>
  </si>
  <si>
    <t>上椎葉下１</t>
  </si>
  <si>
    <t>佐礼住宅</t>
  </si>
  <si>
    <t>針金橋</t>
  </si>
  <si>
    <t>若宮（桑弓野）</t>
  </si>
  <si>
    <t>混ぜればゴミ!</t>
  </si>
  <si>
    <t>１０月</t>
  </si>
  <si>
    <t>１１月</t>
  </si>
  <si>
    <t>次の集落を収集します。</t>
  </si>
  <si>
    <t>家具（タンス、ソファー、椅子他）,布団、ストーブ、扇風機等</t>
  </si>
  <si>
    <t>机、イス、自転車、三輪車、ゴルフ、炊飯器、スキー用具など</t>
  </si>
  <si>
    <t>仲塔･鹿野遊･栂尾ルート</t>
  </si>
  <si>
    <t>尾向･不土野･尾八重ルート</t>
  </si>
  <si>
    <t>収集ルート別</t>
  </si>
  <si>
    <r>
      <t>◎粗大ごみの引取収集について</t>
    </r>
    <r>
      <rPr>
        <sz val="18"/>
        <rFont val="ＤＨＰ特太ゴシック体"/>
        <family val="0"/>
      </rPr>
      <t>（お知らせ）</t>
    </r>
  </si>
  <si>
    <t>村内一斉清掃の日（基準日）</t>
  </si>
  <si>
    <r>
      <t>平成30年  ６月１7日（</t>
    </r>
    <r>
      <rPr>
        <sz val="35"/>
        <color indexed="10"/>
        <rFont val="ＤＨＰ特太ゴシック体"/>
        <family val="0"/>
      </rPr>
      <t>日</t>
    </r>
    <r>
      <rPr>
        <sz val="35"/>
        <rFont val="ＤＨＰ特太ゴシック体"/>
        <family val="0"/>
      </rPr>
      <t>）</t>
    </r>
  </si>
  <si>
    <r>
      <t>平成30年10月21日（</t>
    </r>
    <r>
      <rPr>
        <sz val="35"/>
        <color indexed="10"/>
        <rFont val="ＤＨＰ特太ゴシック体"/>
        <family val="0"/>
      </rPr>
      <t>日</t>
    </r>
    <r>
      <rPr>
        <sz val="35"/>
        <rFont val="ＤＨＰ特太ゴシック体"/>
        <family val="0"/>
      </rPr>
      <t>）</t>
    </r>
  </si>
  <si>
    <r>
      <rPr>
        <sz val="24"/>
        <color indexed="8"/>
        <rFont val="ＤＨＰ特太ゴシック体"/>
        <family val="0"/>
      </rPr>
      <t>プラスチック製容器包装やトレイ</t>
    </r>
    <r>
      <rPr>
        <sz val="24"/>
        <rFont val="ＤＨＰ特太ゴシック体"/>
        <family val="0"/>
      </rPr>
      <t>は</t>
    </r>
    <r>
      <rPr>
        <sz val="24"/>
        <color indexed="10"/>
        <rFont val="ＤＨＰ特太ゴシック体"/>
        <family val="0"/>
      </rPr>
      <t>必ず透明袋</t>
    </r>
    <r>
      <rPr>
        <sz val="24"/>
        <rFont val="ＤＨＰ特太ゴシック体"/>
        <family val="0"/>
      </rPr>
      <t>で出してください。半透明袋では収集いたしません。</t>
    </r>
  </si>
  <si>
    <r>
      <rPr>
        <sz val="24"/>
        <color indexed="8"/>
        <rFont val="ＤＨＰ特太ゴシック体"/>
        <family val="0"/>
      </rPr>
      <t>ごみ袋</t>
    </r>
    <r>
      <rPr>
        <sz val="24"/>
        <rFont val="ＤＨＰ特太ゴシック体"/>
        <family val="0"/>
      </rPr>
      <t>（村指定）で出す場合は、</t>
    </r>
    <r>
      <rPr>
        <sz val="24"/>
        <color indexed="10"/>
        <rFont val="ＤＨＰ特太ゴシック体"/>
        <family val="0"/>
      </rPr>
      <t>必ず十字に縛って</t>
    </r>
    <r>
      <rPr>
        <sz val="24"/>
        <rFont val="ＤＨＰ特太ゴシック体"/>
        <family val="0"/>
      </rPr>
      <t>出してください。</t>
    </r>
    <r>
      <rPr>
        <sz val="24"/>
        <color indexed="10"/>
        <rFont val="ＤＨＰ特太ゴシック体"/>
        <family val="0"/>
      </rPr>
      <t>透明袋</t>
    </r>
    <r>
      <rPr>
        <sz val="24"/>
        <rFont val="ＤＨＰ特太ゴシック体"/>
        <family val="0"/>
      </rPr>
      <t>（プラスチック製容器包装やトレイ）の場合も同様です。</t>
    </r>
  </si>
  <si>
    <t>年１回、地区（公民館）毎に粗大ゴミの収集を行います。</t>
  </si>
  <si>
    <t>分ければ資源!!</t>
  </si>
  <si>
    <r>
      <t>限りある資源を大切に!</t>
    </r>
    <r>
      <rPr>
        <sz val="42"/>
        <color indexed="8"/>
        <rFont val="ＤＦ特太ゴシック体"/>
        <family val="0"/>
      </rPr>
      <t>!</t>
    </r>
    <r>
      <rPr>
        <sz val="42"/>
        <color indexed="8"/>
        <rFont val="ＤＦ特太ゴシック体"/>
        <family val="0"/>
      </rPr>
      <t>!</t>
    </r>
  </si>
  <si>
    <t>◎</t>
  </si>
  <si>
    <t>●</t>
  </si>
  <si>
    <t>☆1</t>
  </si>
  <si>
    <t>◎</t>
  </si>
  <si>
    <t>○</t>
  </si>
  <si>
    <t>○</t>
  </si>
  <si>
    <t>●</t>
  </si>
  <si>
    <t>粗大家電</t>
  </si>
  <si>
    <t>９月・２月</t>
  </si>
  <si>
    <t>○</t>
  </si>
  <si>
    <t>☆２</t>
  </si>
  <si>
    <t>☆2</t>
  </si>
  <si>
    <t>資源２</t>
  </si>
  <si>
    <t>土曜日の受入可能日</t>
  </si>
  <si>
    <t>☆２</t>
  </si>
  <si>
    <t xml:space="preserve"> 資源プラ</t>
  </si>
  <si>
    <r>
      <t>平成３０年度　椎葉村　ごみ収集･運搬計画表</t>
    </r>
    <r>
      <rPr>
        <b/>
        <sz val="16"/>
        <color indexed="12"/>
        <rFont val="ＭＳ 明朝"/>
        <family val="1"/>
      </rPr>
      <t>（※椎葉村の再要請案）</t>
    </r>
  </si>
  <si>
    <t>資源2</t>
  </si>
  <si>
    <t>資源２</t>
  </si>
  <si>
    <t>年１回、要請に応じて、集落（組合）毎に粗大ゴミの収集を行います。</t>
  </si>
  <si>
    <t>プラスチック製容器包装(トレイ含む)、ペットボトル、発砲スチロール、紙類（新聞、雑誌･チラシ、段ボール）、布類（衣類）</t>
  </si>
  <si>
    <t>プラスチック製容器包装(トレイ含む)、ペットボトル、発砲スチロール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</si>
</sst>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dd"/>
    <numFmt numFmtId="177" formatCode="mmm\-yyyy"/>
    <numFmt numFmtId="178" formatCode="mm\.dd"/>
    <numFmt numFmtId="179" formatCode="[$-411]gee\.mm\.dd"/>
    <numFmt numFmtId="180" formatCode="[$-411]ge\.m\.d;@"/>
    <numFmt numFmtId="181" formatCode="#,##0.0;[Red]\-#,##0.0"/>
    <numFmt numFmtId="182" formatCode="#,##0.000;[Red]\-#,##0.000"/>
    <numFmt numFmtId="183" formatCode="#,##0.0000;[Red]\-#,##0.0000"/>
    <numFmt numFmtId="184" formatCode="0_);[Red]\(0\)"/>
    <numFmt numFmtId="185" formatCode="#&quot;回&quot;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0.0%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"/>
    <numFmt numFmtId="197" formatCode="hh:mm;@"/>
    <numFmt numFmtId="198" formatCode="[$-411]gee\.mm\.dd;@"/>
    <numFmt numFmtId="199" formatCode="[$-411]mm\.dd;@"/>
    <numFmt numFmtId="200" formatCode="[$-412]mm\.dd;@"/>
    <numFmt numFmtId="201" formatCode="[$-412]gee\.mm\.dd;@"/>
    <numFmt numFmtId="202" formatCode="0_ "/>
    <numFmt numFmtId="203" formatCode="0\ "/>
    <numFmt numFmtId="204" formatCode="0\ \ "/>
    <numFmt numFmtId="205" formatCode="0.0"/>
    <numFmt numFmtId="206" formatCode="0.0_);[Red]\(0.0\)"/>
    <numFmt numFmtId="207" formatCode="0.0000"/>
    <numFmt numFmtId="208" formatCode="0.000"/>
    <numFmt numFmtId="209" formatCode="0.000_ "/>
    <numFmt numFmtId="210" formatCode="0.00000"/>
    <numFmt numFmtId="211" formatCode="#,##0_ "/>
    <numFmt numFmtId="212" formatCode="0.0000000"/>
    <numFmt numFmtId="213" formatCode="0.000000"/>
    <numFmt numFmtId="214" formatCode="0.000000000"/>
    <numFmt numFmtId="215" formatCode="0.00000000"/>
    <numFmt numFmtId="216" formatCode="0.0;[Red]0.0"/>
    <numFmt numFmtId="217" formatCode="#,##0.0_);[Red]\(#,##0.0\)"/>
    <numFmt numFmtId="218" formatCode="#,##0.0"/>
    <numFmt numFmtId="219" formatCode="#,##0.000"/>
    <numFmt numFmtId="220" formatCode="#,##0.00_ "/>
    <numFmt numFmtId="221" formatCode="0.00_);[Red]\(0.00\)"/>
    <numFmt numFmtId="222" formatCode="#,##0_);[Red]\(#,##0\)"/>
    <numFmt numFmtId="223" formatCode="#,##0&quot;円&quot;"/>
    <numFmt numFmtId="224" formatCode="#,##0&quot;　円&quot;"/>
    <numFmt numFmtId="225" formatCode="0.0_ "/>
    <numFmt numFmtId="226" formatCode="m&quot;月&quot;d&quot;日&quot;;@"/>
    <numFmt numFmtId="227" formatCode="#,##0_ ;[Red]\-#,##0\ "/>
    <numFmt numFmtId="228" formatCode="#,##0.000_ "/>
    <numFmt numFmtId="229" formatCode="#,##0.00_);[Red]\(#,##0.00\)"/>
    <numFmt numFmtId="230" formatCode="yyyy/m/d;@"/>
    <numFmt numFmtId="231" formatCode="0.000_);[Red]\(0.000\)"/>
    <numFmt numFmtId="232" formatCode="#,##0_);\(#,##0\)"/>
    <numFmt numFmtId="233" formatCode="#,##0;[Red]#,##0"/>
    <numFmt numFmtId="234" formatCode="#,##0.00;[Red]#,##0.00"/>
    <numFmt numFmtId="235" formatCode="0.00;[Red]0.00"/>
    <numFmt numFmtId="236" formatCode="d"/>
    <numFmt numFmtId="237" formatCode="aaa"/>
  </numFmts>
  <fonts count="17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20"/>
      <name val="HG創英ﾌﾟﾚｾﾞﾝｽEB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color indexed="10"/>
      <name val="ＭＳ 明朝"/>
      <family val="1"/>
    </font>
    <font>
      <sz val="11"/>
      <color indexed="46"/>
      <name val="ＭＳ 明朝"/>
      <family val="1"/>
    </font>
    <font>
      <sz val="6"/>
      <name val="ＭＳ 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2"/>
      <name val="HG創英角ｺﾞｼｯｸUB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20"/>
      <name val="HG丸ｺﾞｼｯｸM-PRO"/>
      <family val="3"/>
    </font>
    <font>
      <sz val="28"/>
      <name val="HG丸ｺﾞｼｯｸM-PRO"/>
      <family val="3"/>
    </font>
    <font>
      <b/>
      <sz val="36"/>
      <name val="HG丸ｺﾞｼｯｸM-PRO"/>
      <family val="3"/>
    </font>
    <font>
      <sz val="36"/>
      <name val="HG丸ｺﾞｼｯｸM-PRO"/>
      <family val="3"/>
    </font>
    <font>
      <sz val="30"/>
      <name val="ＤＨＰ特太ゴシック体"/>
      <family val="0"/>
    </font>
    <font>
      <b/>
      <sz val="26"/>
      <name val="ＤＨＰ特太ゴシック体"/>
      <family val="0"/>
    </font>
    <font>
      <sz val="11"/>
      <name val="ＤＨＰ特太ゴシック体"/>
      <family val="0"/>
    </font>
    <font>
      <sz val="12"/>
      <name val="ＤＨＰ特太ゴシック体"/>
      <family val="0"/>
    </font>
    <font>
      <sz val="12"/>
      <name val="HGP創英角ｺﾞｼｯｸUB"/>
      <family val="3"/>
    </font>
    <font>
      <sz val="18"/>
      <name val="ＤＨＰ特太ゴシック体"/>
      <family val="0"/>
    </font>
    <font>
      <sz val="24"/>
      <name val="ＤＨＰ特太ゴシック体"/>
      <family val="0"/>
    </font>
    <font>
      <sz val="28"/>
      <name val="ＤＨＰ特太ゴシック体"/>
      <family val="0"/>
    </font>
    <font>
      <sz val="40"/>
      <name val="ＤＨＰ特太ゴシック体"/>
      <family val="0"/>
    </font>
    <font>
      <sz val="16"/>
      <name val="HG丸ｺﾞｼｯｸM-PRO"/>
      <family val="3"/>
    </font>
    <font>
      <sz val="20"/>
      <name val="ＤＨＰ特太ゴシック体"/>
      <family val="0"/>
    </font>
    <font>
      <sz val="48"/>
      <name val="ＤＦ特太ゴシック体"/>
      <family val="0"/>
    </font>
    <font>
      <sz val="18"/>
      <name val="HG丸ｺﾞｼｯｸM-PRO"/>
      <family val="3"/>
    </font>
    <font>
      <sz val="18"/>
      <name val="ＭＳ Ｐゴシック"/>
      <family val="3"/>
    </font>
    <font>
      <sz val="24"/>
      <name val="HG丸ｺﾞｼｯｸM-PRO"/>
      <family val="3"/>
    </font>
    <font>
      <b/>
      <sz val="30"/>
      <name val="ＭＳ Ｐゴシック"/>
      <family val="3"/>
    </font>
    <font>
      <sz val="30"/>
      <name val="HG丸ｺﾞｼｯｸM-PRO"/>
      <family val="3"/>
    </font>
    <font>
      <sz val="8"/>
      <name val="ＭＳ Ｐゴシック"/>
      <family val="3"/>
    </font>
    <font>
      <sz val="8"/>
      <name val="ＭＳ 明朝"/>
      <family val="1"/>
    </font>
    <font>
      <sz val="35"/>
      <name val="ＤＨＰ特太ゴシック体"/>
      <family val="0"/>
    </font>
    <font>
      <sz val="35"/>
      <color indexed="10"/>
      <name val="ＤＨＰ特太ゴシック体"/>
      <family val="0"/>
    </font>
    <font>
      <sz val="24"/>
      <color indexed="8"/>
      <name val="ＤＨＰ特太ゴシック体"/>
      <family val="0"/>
    </font>
    <font>
      <sz val="24"/>
      <color indexed="10"/>
      <name val="ＤＨＰ特太ゴシック体"/>
      <family val="0"/>
    </font>
    <font>
      <b/>
      <sz val="30"/>
      <name val="ＤＨＰ特太ゴシック体"/>
      <family val="0"/>
    </font>
    <font>
      <sz val="42"/>
      <color indexed="8"/>
      <name val="ＤＦ特太ゴシック体"/>
      <family val="0"/>
    </font>
    <font>
      <sz val="14"/>
      <name val="HG丸ｺﾞｼｯｸM-PRO"/>
      <family val="3"/>
    </font>
    <font>
      <b/>
      <sz val="16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ＭＳ 明朝"/>
      <family val="1"/>
    </font>
    <font>
      <b/>
      <sz val="20"/>
      <color indexed="17"/>
      <name val="HGS創英角ﾎﾟｯﾌﾟ体"/>
      <family val="3"/>
    </font>
    <font>
      <b/>
      <sz val="12"/>
      <color indexed="8"/>
      <name val="HG丸ｺﾞｼｯｸM-PRO"/>
      <family val="3"/>
    </font>
    <font>
      <sz val="20"/>
      <color indexed="8"/>
      <name val="HG丸ｺﾞｼｯｸM-PRO"/>
      <family val="3"/>
    </font>
    <font>
      <b/>
      <sz val="12"/>
      <color indexed="10"/>
      <name val="HG正楷書体-PRO"/>
      <family val="4"/>
    </font>
    <font>
      <b/>
      <sz val="20"/>
      <color indexed="10"/>
      <name val="HG正楷書体-PRO"/>
      <family val="4"/>
    </font>
    <font>
      <sz val="48"/>
      <color indexed="12"/>
      <name val="ＤＨＰ特太ゴシック体"/>
      <family val="0"/>
    </font>
    <font>
      <sz val="12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36"/>
      <color indexed="8"/>
      <name val="ＤＨＰ特太ゴシック体"/>
      <family val="0"/>
    </font>
    <font>
      <sz val="18"/>
      <color indexed="8"/>
      <name val="HG丸ｺﾞｼｯｸM-PRO"/>
      <family val="3"/>
    </font>
    <font>
      <sz val="30"/>
      <color indexed="8"/>
      <name val="ＭＳ Ｐゴシック"/>
      <family val="3"/>
    </font>
    <font>
      <sz val="42"/>
      <color indexed="10"/>
      <name val="ＤＨＰ特太ゴシック体"/>
      <family val="0"/>
    </font>
    <font>
      <sz val="11"/>
      <color indexed="17"/>
      <name val="HG丸ｺﾞｼｯｸM-PRO"/>
      <family val="3"/>
    </font>
    <font>
      <sz val="18"/>
      <color indexed="17"/>
      <name val="HG丸ｺﾞｼｯｸM-PRO"/>
      <family val="3"/>
    </font>
    <font>
      <sz val="8"/>
      <color indexed="8"/>
      <name val="ＭＳ 明朝"/>
      <family val="1"/>
    </font>
    <font>
      <b/>
      <sz val="11"/>
      <color indexed="10"/>
      <name val="HG正楷書体-PRO"/>
      <family val="4"/>
    </font>
    <font>
      <sz val="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ＭＳ Ｐゴシック"/>
      <family val="3"/>
    </font>
    <font>
      <sz val="6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ＭＳ 明朝"/>
      <family val="1"/>
    </font>
    <font>
      <sz val="12"/>
      <color indexed="10"/>
      <name val="ＭＳ 明朝"/>
      <family val="1"/>
    </font>
    <font>
      <sz val="8"/>
      <color indexed="12"/>
      <name val="ＭＳ Ｐゴシック"/>
      <family val="3"/>
    </font>
    <font>
      <sz val="11"/>
      <color indexed="12"/>
      <name val="ＭＳ 明朝"/>
      <family val="1"/>
    </font>
    <font>
      <sz val="12"/>
      <color indexed="9"/>
      <name val="ＭＳ 明朝"/>
      <family val="1"/>
    </font>
    <font>
      <sz val="10"/>
      <color indexed="8"/>
      <name val="HG丸ｺﾞｼｯｸM-PRO"/>
      <family val="3"/>
    </font>
    <font>
      <sz val="18"/>
      <color indexed="10"/>
      <name val="HG丸ｺﾞｼｯｸM-PRO"/>
      <family val="3"/>
    </font>
    <font>
      <sz val="42"/>
      <color indexed="10"/>
      <name val="ＤＦ特太ゴシック体"/>
      <family val="0"/>
    </font>
    <font>
      <sz val="42"/>
      <color indexed="12"/>
      <name val="ＤＦ特太ゴシック体"/>
      <family val="0"/>
    </font>
    <font>
      <b/>
      <sz val="30"/>
      <color indexed="8"/>
      <name val="ＭＳ Ｐゴシック"/>
      <family val="3"/>
    </font>
    <font>
      <sz val="60"/>
      <color indexed="8"/>
      <name val="ＤＨＰ特太ゴシック体"/>
      <family val="0"/>
    </font>
    <font>
      <sz val="40"/>
      <color indexed="8"/>
      <name val="ＤＨＰ特太ゴシック体"/>
      <family val="0"/>
    </font>
    <font>
      <sz val="14"/>
      <color indexed="8"/>
      <name val="HG丸ｺﾞｼｯｸM-PRO"/>
      <family val="3"/>
    </font>
    <font>
      <sz val="48"/>
      <color indexed="8"/>
      <name val="ＤＨＰ特太ゴシック体"/>
      <family val="0"/>
    </font>
    <font>
      <sz val="42"/>
      <color indexed="8"/>
      <name val="ＤＨＰ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HG丸ｺﾞｼｯｸM-PRO"/>
      <family val="3"/>
    </font>
    <font>
      <sz val="11"/>
      <color theme="1"/>
      <name val="ＭＳ 明朝"/>
      <family val="1"/>
    </font>
    <font>
      <b/>
      <sz val="20"/>
      <color rgb="FF008000"/>
      <name val="HGS創英角ﾎﾟｯﾌﾟ体"/>
      <family val="3"/>
    </font>
    <font>
      <b/>
      <sz val="12"/>
      <color theme="1"/>
      <name val="HG丸ｺﾞｼｯｸM-PRO"/>
      <family val="3"/>
    </font>
    <font>
      <sz val="20"/>
      <color theme="1"/>
      <name val="HG丸ｺﾞｼｯｸM-PRO"/>
      <family val="3"/>
    </font>
    <font>
      <b/>
      <sz val="12"/>
      <color rgb="FFFF0000"/>
      <name val="HG正楷書体-PRO"/>
      <family val="4"/>
    </font>
    <font>
      <b/>
      <sz val="20"/>
      <color rgb="FFFF0000"/>
      <name val="HG正楷書体-PRO"/>
      <family val="4"/>
    </font>
    <font>
      <sz val="48"/>
      <color rgb="FF0000FF"/>
      <name val="ＤＨＰ特太ゴシック体"/>
      <family val="0"/>
    </font>
    <font>
      <sz val="12"/>
      <color rgb="FFFF0000"/>
      <name val="HG丸ｺﾞｼｯｸM-PRO"/>
      <family val="3"/>
    </font>
    <font>
      <sz val="16"/>
      <color theme="1"/>
      <name val="HG丸ｺﾞｼｯｸM-PRO"/>
      <family val="3"/>
    </font>
    <font>
      <sz val="36"/>
      <color theme="1"/>
      <name val="ＤＨＰ特太ゴシック体"/>
      <family val="0"/>
    </font>
    <font>
      <sz val="18"/>
      <color theme="1"/>
      <name val="HG丸ｺﾞｼｯｸM-PRO"/>
      <family val="3"/>
    </font>
    <font>
      <sz val="30"/>
      <color theme="1"/>
      <name val="ＭＳ Ｐゴシック"/>
      <family val="3"/>
    </font>
    <font>
      <sz val="42"/>
      <color rgb="FFFF0000"/>
      <name val="ＤＨＰ特太ゴシック体"/>
      <family val="0"/>
    </font>
    <font>
      <sz val="11"/>
      <color rgb="FF006600"/>
      <name val="HG丸ｺﾞｼｯｸM-PRO"/>
      <family val="3"/>
    </font>
    <font>
      <sz val="18"/>
      <color rgb="FF006600"/>
      <name val="HG丸ｺﾞｼｯｸM-PRO"/>
      <family val="3"/>
    </font>
    <font>
      <sz val="8"/>
      <color theme="1"/>
      <name val="ＭＳ 明朝"/>
      <family val="1"/>
    </font>
    <font>
      <b/>
      <sz val="11"/>
      <color rgb="FFFF0000"/>
      <name val="HG正楷書体-PRO"/>
      <family val="4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8"/>
      <color rgb="FFFF0000"/>
      <name val="ＭＳ Ｐゴシック"/>
      <family val="3"/>
    </font>
    <font>
      <sz val="6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8"/>
      <color rgb="FFFF0000"/>
      <name val="ＭＳ 明朝"/>
      <family val="1"/>
    </font>
    <font>
      <sz val="12"/>
      <color rgb="FFFF0000"/>
      <name val="ＭＳ 明朝"/>
      <family val="1"/>
    </font>
    <font>
      <sz val="8"/>
      <color rgb="FF0000FF"/>
      <name val="ＭＳ Ｐゴシック"/>
      <family val="3"/>
    </font>
    <font>
      <sz val="11"/>
      <color rgb="FF0000FF"/>
      <name val="ＭＳ 明朝"/>
      <family val="1"/>
    </font>
    <font>
      <sz val="12"/>
      <color theme="0"/>
      <name val="ＭＳ 明朝"/>
      <family val="1"/>
    </font>
    <font>
      <sz val="14"/>
      <color theme="1"/>
      <name val="HG丸ｺﾞｼｯｸM-PRO"/>
      <family val="3"/>
    </font>
    <font>
      <b/>
      <sz val="30"/>
      <color theme="1"/>
      <name val="ＭＳ Ｐゴシック"/>
      <family val="3"/>
    </font>
    <font>
      <sz val="10"/>
      <color theme="1"/>
      <name val="HG丸ｺﾞｼｯｸM-PRO"/>
      <family val="3"/>
    </font>
    <font>
      <sz val="60"/>
      <color theme="1"/>
      <name val="ＤＨＰ特太ゴシック体"/>
      <family val="0"/>
    </font>
    <font>
      <sz val="42"/>
      <color rgb="FFFF0000"/>
      <name val="ＤＦ特太ゴシック体"/>
      <family val="0"/>
    </font>
    <font>
      <sz val="42"/>
      <color rgb="FF0000FF"/>
      <name val="ＤＦ特太ゴシック体"/>
      <family val="0"/>
    </font>
    <font>
      <sz val="42"/>
      <color theme="1"/>
      <name val="ＤＦ特太ゴシック体"/>
      <family val="0"/>
    </font>
    <font>
      <sz val="18"/>
      <color rgb="FFFF0000"/>
      <name val="HG丸ｺﾞｼｯｸM-PRO"/>
      <family val="3"/>
    </font>
    <font>
      <sz val="40"/>
      <color theme="1"/>
      <name val="ＤＨＰ特太ゴシック体"/>
      <family val="0"/>
    </font>
    <font>
      <sz val="48"/>
      <color theme="1"/>
      <name val="ＤＨＰ特太ゴシック体"/>
      <family val="0"/>
    </font>
    <font>
      <sz val="42"/>
      <color theme="1"/>
      <name val="ＤＨＰ特太ゴシック体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thin"/>
    </border>
    <border>
      <left style="medium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double"/>
      <right style="hair"/>
      <top style="thin"/>
      <bottom style="thick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 style="hair"/>
      <top style="thin"/>
      <bottom style="thick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 diagonalDown="1">
      <left style="medium"/>
      <right style="hair"/>
      <top>
        <color indexed="63"/>
      </top>
      <bottom style="hair"/>
      <diagonal style="thin"/>
    </border>
    <border diagonalDown="1">
      <left style="hair"/>
      <right style="hair"/>
      <top>
        <color indexed="63"/>
      </top>
      <bottom style="hair"/>
      <diagonal style="thin"/>
    </border>
    <border diagonalDown="1">
      <left style="hair"/>
      <right style="medium"/>
      <top>
        <color indexed="63"/>
      </top>
      <bottom style="hair"/>
      <diagonal style="thin"/>
    </border>
    <border diagonalDown="1">
      <left style="medium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medium"/>
      <top style="hair"/>
      <bottom style="hair"/>
      <diagonal style="thin"/>
    </border>
    <border diagonalDown="1">
      <left style="medium"/>
      <right style="hair"/>
      <top style="hair"/>
      <bottom style="medium"/>
      <diagonal style="thin"/>
    </border>
    <border diagonalDown="1">
      <left style="hair"/>
      <right style="hair"/>
      <top style="hair"/>
      <bottom style="medium"/>
      <diagonal style="thin"/>
    </border>
    <border diagonalDown="1">
      <left style="hair"/>
      <right style="medium"/>
      <top style="hair"/>
      <bottom style="medium"/>
      <diagonal style="thin"/>
    </border>
    <border diagonalDown="1">
      <left style="medium"/>
      <right style="hair"/>
      <top>
        <color indexed="63"/>
      </top>
      <bottom style="medium"/>
      <diagonal style="thin"/>
    </border>
    <border diagonalDown="1">
      <left style="hair"/>
      <right style="hair"/>
      <top>
        <color indexed="63"/>
      </top>
      <bottom style="medium"/>
      <diagonal style="thin"/>
    </border>
    <border diagonalDown="1">
      <left style="hair"/>
      <right style="medium"/>
      <top>
        <color indexed="63"/>
      </top>
      <bottom style="medium"/>
      <diagonal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 diagonalUp="1">
      <left style="thick"/>
      <right>
        <color indexed="63"/>
      </right>
      <top style="thin"/>
      <bottom style="thick"/>
      <diagonal style="thin"/>
    </border>
    <border diagonalUp="1">
      <left>
        <color indexed="63"/>
      </left>
      <right>
        <color indexed="63"/>
      </right>
      <top style="thin"/>
      <bottom style="thick"/>
      <diagonal style="thin"/>
    </border>
    <border diagonalUp="1">
      <left>
        <color indexed="63"/>
      </left>
      <right style="double"/>
      <top style="thin"/>
      <bottom style="thick"/>
      <diagonal style="thin"/>
    </border>
    <border>
      <left style="thin"/>
      <right>
        <color indexed="63"/>
      </right>
      <top>
        <color indexed="63"/>
      </top>
      <bottom style="thick"/>
    </border>
    <border diagonalUp="1">
      <left style="double"/>
      <right>
        <color indexed="63"/>
      </right>
      <top style="thin"/>
      <bottom style="thick"/>
      <diagonal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thin"/>
      <bottom style="thick"/>
    </border>
    <border diagonalUp="1">
      <left>
        <color indexed="63"/>
      </left>
      <right style="thick"/>
      <top style="thin"/>
      <bottom style="thick"/>
      <diagonal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6" borderId="1" applyNumberFormat="0" applyAlignment="0" applyProtection="0"/>
    <xf numFmtId="0" fontId="1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6" fillId="0" borderId="3" applyNumberFormat="0" applyFill="0" applyAlignment="0" applyProtection="0"/>
    <xf numFmtId="0" fontId="127" fillId="29" borderId="0" applyNumberFormat="0" applyBorder="0" applyAlignment="0" applyProtection="0"/>
    <xf numFmtId="0" fontId="128" fillId="30" borderId="4" applyNumberFormat="0" applyAlignment="0" applyProtection="0"/>
    <xf numFmtId="0" fontId="1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0" fillId="0" borderId="5" applyNumberFormat="0" applyFill="0" applyAlignment="0" applyProtection="0"/>
    <xf numFmtId="0" fontId="131" fillId="0" borderId="6" applyNumberFormat="0" applyFill="0" applyAlignment="0" applyProtection="0"/>
    <xf numFmtId="0" fontId="132" fillId="0" borderId="7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8" applyNumberFormat="0" applyFill="0" applyAlignment="0" applyProtection="0"/>
    <xf numFmtId="0" fontId="134" fillId="30" borderId="9" applyNumberFormat="0" applyAlignment="0" applyProtection="0"/>
    <xf numFmtId="0" fontId="1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6" fillId="31" borderId="4" applyNumberFormat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37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9" fillId="0" borderId="0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NumberFormat="1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0" xfId="63" applyNumberFormat="1" applyFont="1" applyFill="1" applyAlignment="1" applyProtection="1">
      <alignment vertical="center"/>
      <protection locked="0"/>
    </xf>
    <xf numFmtId="0" fontId="7" fillId="0" borderId="0" xfId="63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63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0" fillId="0" borderId="0" xfId="64">
      <alignment/>
      <protection/>
    </xf>
    <xf numFmtId="0" fontId="13" fillId="0" borderId="12" xfId="64" applyFont="1" applyFill="1" applyBorder="1" applyAlignment="1" applyProtection="1">
      <alignment vertical="center"/>
      <protection locked="0"/>
    </xf>
    <xf numFmtId="0" fontId="13" fillId="0" borderId="13" xfId="64" applyFont="1" applyFill="1" applyBorder="1" applyAlignment="1" applyProtection="1">
      <alignment vertical="center"/>
      <protection locked="0"/>
    </xf>
    <xf numFmtId="0" fontId="13" fillId="0" borderId="0" xfId="64" applyFont="1" applyFill="1" applyBorder="1" applyAlignment="1" applyProtection="1">
      <alignment vertical="center"/>
      <protection locked="0"/>
    </xf>
    <xf numFmtId="0" fontId="13" fillId="0" borderId="14" xfId="64" applyFont="1" applyFill="1" applyBorder="1" applyAlignment="1" applyProtection="1">
      <alignment vertical="center"/>
      <protection locked="0"/>
    </xf>
    <xf numFmtId="0" fontId="15" fillId="0" borderId="0" xfId="64" applyFont="1" applyAlignment="1">
      <alignment horizontal="left"/>
      <protection/>
    </xf>
    <xf numFmtId="0" fontId="0" fillId="0" borderId="0" xfId="64" applyBorder="1">
      <alignment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/>
      <protection/>
    </xf>
    <xf numFmtId="0" fontId="0" fillId="0" borderId="0" xfId="64" applyAlignment="1">
      <alignment vertical="center"/>
      <protection/>
    </xf>
    <xf numFmtId="0" fontId="19" fillId="0" borderId="0" xfId="64" applyFont="1" applyFill="1" applyBorder="1" applyAlignment="1">
      <alignment vertical="center"/>
      <protection/>
    </xf>
    <xf numFmtId="0" fontId="18" fillId="0" borderId="0" xfId="64" applyFont="1" applyBorder="1" applyAlignment="1">
      <alignment vertical="center" shrinkToFit="1"/>
      <protection/>
    </xf>
    <xf numFmtId="0" fontId="18" fillId="0" borderId="0" xfId="64" applyFont="1" applyBorder="1" applyAlignment="1">
      <alignment horizontal="center" vertical="center" shrinkToFit="1"/>
      <protection/>
    </xf>
    <xf numFmtId="0" fontId="0" fillId="0" borderId="0" xfId="64" applyFill="1">
      <alignment/>
      <protection/>
    </xf>
    <xf numFmtId="0" fontId="18" fillId="0" borderId="0" xfId="64" applyFont="1" applyBorder="1" applyAlignment="1">
      <alignment/>
      <protection/>
    </xf>
    <xf numFmtId="0" fontId="17" fillId="0" borderId="0" xfId="64" applyFont="1" applyBorder="1" applyAlignment="1">
      <alignment/>
      <protection/>
    </xf>
    <xf numFmtId="0" fontId="18" fillId="0" borderId="0" xfId="64" applyFont="1" applyAlignment="1">
      <alignment/>
      <protection/>
    </xf>
    <xf numFmtId="0" fontId="18" fillId="0" borderId="0" xfId="64" applyFont="1" applyBorder="1" applyAlignment="1">
      <alignment vertical="center"/>
      <protection/>
    </xf>
    <xf numFmtId="0" fontId="0" fillId="0" borderId="0" xfId="64" applyFont="1">
      <alignment/>
      <protection/>
    </xf>
    <xf numFmtId="0" fontId="20" fillId="0" borderId="0" xfId="64" applyFont="1">
      <alignment/>
      <protection/>
    </xf>
    <xf numFmtId="0" fontId="0" fillId="0" borderId="0" xfId="64" applyFont="1">
      <alignment/>
      <protection/>
    </xf>
    <xf numFmtId="0" fontId="138" fillId="0" borderId="0" xfId="64" applyFont="1">
      <alignment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2" xfId="63" applyNumberFormat="1" applyFont="1" applyFill="1" applyBorder="1" applyAlignment="1">
      <alignment vertical="center"/>
      <protection/>
    </xf>
    <xf numFmtId="0" fontId="22" fillId="0" borderId="0" xfId="64" applyFont="1">
      <alignment/>
      <protection/>
    </xf>
    <xf numFmtId="0" fontId="139" fillId="0" borderId="15" xfId="62" applyFont="1" applyFill="1" applyBorder="1" applyAlignment="1">
      <alignment vertical="center" shrinkToFit="1"/>
      <protection/>
    </xf>
    <xf numFmtId="0" fontId="139" fillId="0" borderId="16" xfId="62" applyFont="1" applyFill="1" applyBorder="1" applyAlignment="1">
      <alignment vertical="center" shrinkToFit="1"/>
      <protection/>
    </xf>
    <xf numFmtId="0" fontId="139" fillId="0" borderId="0" xfId="62" applyFont="1" applyFill="1" applyBorder="1" applyAlignment="1">
      <alignment vertical="center"/>
      <protection/>
    </xf>
    <xf numFmtId="0" fontId="139" fillId="0" borderId="17" xfId="62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/>
      <protection/>
    </xf>
    <xf numFmtId="0" fontId="0" fillId="0" borderId="0" xfId="64" applyFill="1" applyBorder="1" applyAlignment="1" applyProtection="1">
      <alignment vertical="center"/>
      <protection locked="0"/>
    </xf>
    <xf numFmtId="0" fontId="16" fillId="0" borderId="0" xfId="64" applyFont="1" applyFill="1" applyBorder="1" applyAlignment="1" applyProtection="1">
      <alignment vertical="center"/>
      <protection locked="0"/>
    </xf>
    <xf numFmtId="0" fontId="0" fillId="0" borderId="0" xfId="64" applyFill="1" applyBorder="1" applyAlignment="1" applyProtection="1">
      <alignment/>
      <protection locked="0"/>
    </xf>
    <xf numFmtId="0" fontId="23" fillId="0" borderId="0" xfId="64" applyFont="1">
      <alignment/>
      <protection/>
    </xf>
    <xf numFmtId="0" fontId="24" fillId="0" borderId="0" xfId="64" applyFont="1">
      <alignment/>
      <protection/>
    </xf>
    <xf numFmtId="0" fontId="10" fillId="0" borderId="0" xfId="65" applyFont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Alignment="1">
      <alignment horizontal="left" vertical="center"/>
      <protection/>
    </xf>
    <xf numFmtId="0" fontId="140" fillId="0" borderId="0" xfId="65" applyFont="1" applyAlignment="1">
      <alignment vertical="center"/>
      <protection/>
    </xf>
    <xf numFmtId="0" fontId="140" fillId="0" borderId="0" xfId="65" applyFont="1" applyFill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25" fillId="0" borderId="0" xfId="65" applyFont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0" fontId="12" fillId="0" borderId="0" xfId="65" applyFont="1" applyAlignment="1">
      <alignment horizontal="left" vertical="center"/>
      <protection/>
    </xf>
    <xf numFmtId="0" fontId="10" fillId="33" borderId="0" xfId="65" applyFont="1" applyFill="1" applyAlignment="1">
      <alignment vertical="center"/>
      <protection/>
    </xf>
    <xf numFmtId="0" fontId="7" fillId="33" borderId="0" xfId="63" applyNumberFormat="1" applyFont="1" applyFill="1" applyAlignment="1" applyProtection="1">
      <alignment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0" fontId="32" fillId="0" borderId="0" xfId="63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202" fontId="32" fillId="0" borderId="0" xfId="63" applyNumberFormat="1" applyFont="1" applyFill="1" applyBorder="1" applyAlignment="1">
      <alignment horizontal="center" vertical="center"/>
      <protection/>
    </xf>
    <xf numFmtId="0" fontId="32" fillId="0" borderId="0" xfId="63" applyNumberFormat="1" applyFont="1" applyFill="1" applyBorder="1" applyAlignment="1">
      <alignment vertical="center"/>
      <protection/>
    </xf>
    <xf numFmtId="0" fontId="7" fillId="0" borderId="19" xfId="63" applyNumberFormat="1" applyFont="1" applyFill="1" applyBorder="1" applyAlignment="1">
      <alignment vertical="center"/>
      <protection/>
    </xf>
    <xf numFmtId="0" fontId="7" fillId="0" borderId="20" xfId="63" applyFont="1" applyFill="1" applyBorder="1" applyAlignment="1">
      <alignment vertical="center"/>
      <protection/>
    </xf>
    <xf numFmtId="236" fontId="28" fillId="0" borderId="12" xfId="61" applyNumberFormat="1" applyFont="1" applyFill="1" applyBorder="1" applyAlignment="1">
      <alignment horizontal="center" vertical="center"/>
      <protection/>
    </xf>
    <xf numFmtId="237" fontId="28" fillId="0" borderId="12" xfId="61" applyNumberFormat="1" applyFont="1" applyFill="1" applyBorder="1" applyAlignment="1">
      <alignment horizontal="center" vertical="center"/>
      <protection/>
    </xf>
    <xf numFmtId="0" fontId="30" fillId="0" borderId="12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horizontal="center" vertical="center"/>
      <protection/>
    </xf>
    <xf numFmtId="236" fontId="29" fillId="0" borderId="12" xfId="61" applyNumberFormat="1" applyFont="1" applyFill="1" applyBorder="1" applyAlignment="1">
      <alignment horizontal="center" vertical="center"/>
      <protection/>
    </xf>
    <xf numFmtId="0" fontId="7" fillId="0" borderId="21" xfId="63" applyNumberFormat="1" applyFont="1" applyFill="1" applyBorder="1" applyAlignment="1">
      <alignment vertical="center"/>
      <protection/>
    </xf>
    <xf numFmtId="0" fontId="7" fillId="0" borderId="22" xfId="63" applyNumberFormat="1" applyFont="1" applyFill="1" applyBorder="1" applyAlignment="1">
      <alignment vertical="center"/>
      <protection/>
    </xf>
    <xf numFmtId="0" fontId="26" fillId="34" borderId="0" xfId="65" applyFont="1" applyFill="1" applyAlignment="1">
      <alignment vertical="center"/>
      <protection/>
    </xf>
    <xf numFmtId="0" fontId="7" fillId="0" borderId="0" xfId="63" applyNumberFormat="1" applyFont="1" applyFill="1" applyAlignment="1">
      <alignment horizontal="right" vertical="center"/>
      <protection/>
    </xf>
    <xf numFmtId="0" fontId="0" fillId="0" borderId="23" xfId="63" applyFont="1" applyFill="1" applyBorder="1" applyAlignment="1">
      <alignment vertical="center" shrinkToFit="1"/>
      <protection/>
    </xf>
    <xf numFmtId="0" fontId="141" fillId="0" borderId="0" xfId="64" applyFont="1" applyBorder="1" applyAlignment="1">
      <alignment/>
      <protection/>
    </xf>
    <xf numFmtId="0" fontId="24" fillId="0" borderId="0" xfId="64" applyFont="1" applyBorder="1" applyAlignment="1">
      <alignment/>
      <protection/>
    </xf>
    <xf numFmtId="0" fontId="23" fillId="0" borderId="0" xfId="64" applyFont="1" applyBorder="1">
      <alignment/>
      <protection/>
    </xf>
    <xf numFmtId="0" fontId="23" fillId="0" borderId="0" xfId="64" applyFont="1" applyAlignment="1">
      <alignment horizontal="center"/>
      <protection/>
    </xf>
    <xf numFmtId="0" fontId="139" fillId="0" borderId="0" xfId="64" applyFont="1" applyFill="1">
      <alignment/>
      <protection/>
    </xf>
    <xf numFmtId="0" fontId="142" fillId="0" borderId="24" xfId="62" applyFont="1" applyFill="1" applyBorder="1" applyAlignment="1">
      <alignment vertical="center" shrinkToFit="1"/>
      <protection/>
    </xf>
    <xf numFmtId="0" fontId="142" fillId="0" borderId="15" xfId="62" applyFont="1" applyFill="1" applyBorder="1" applyAlignment="1">
      <alignment vertical="center" shrinkToFit="1"/>
      <protection/>
    </xf>
    <xf numFmtId="0" fontId="142" fillId="0" borderId="25" xfId="62" applyFont="1" applyFill="1" applyBorder="1" applyAlignment="1">
      <alignment vertical="center"/>
      <protection/>
    </xf>
    <xf numFmtId="0" fontId="142" fillId="0" borderId="0" xfId="62" applyFont="1" applyFill="1" applyBorder="1" applyAlignment="1">
      <alignment vertical="center"/>
      <protection/>
    </xf>
    <xf numFmtId="0" fontId="34" fillId="0" borderId="0" xfId="64" applyFont="1" applyAlignment="1">
      <alignment horizontal="left" vertical="center"/>
      <protection/>
    </xf>
    <xf numFmtId="0" fontId="140" fillId="0" borderId="0" xfId="65" applyFont="1" applyAlignment="1">
      <alignment horizontal="center" vertical="center"/>
      <protection/>
    </xf>
    <xf numFmtId="0" fontId="35" fillId="0" borderId="0" xfId="65" applyFont="1" applyAlignment="1">
      <alignment horizontal="left" vertical="center"/>
      <protection/>
    </xf>
    <xf numFmtId="0" fontId="35" fillId="0" borderId="0" xfId="65" applyFont="1" applyAlignment="1">
      <alignment vertical="center"/>
      <protection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35" borderId="26" xfId="0" applyFont="1" applyFill="1" applyBorder="1" applyAlignment="1">
      <alignment vertical="center"/>
    </xf>
    <xf numFmtId="0" fontId="36" fillId="35" borderId="27" xfId="0" applyFont="1" applyFill="1" applyBorder="1" applyAlignment="1">
      <alignment vertical="center"/>
    </xf>
    <xf numFmtId="0" fontId="143" fillId="35" borderId="28" xfId="0" applyFont="1" applyFill="1" applyBorder="1" applyAlignment="1">
      <alignment vertical="center"/>
    </xf>
    <xf numFmtId="0" fontId="143" fillId="35" borderId="29" xfId="0" applyFont="1" applyFill="1" applyBorder="1" applyAlignment="1">
      <alignment vertical="center"/>
    </xf>
    <xf numFmtId="0" fontId="143" fillId="35" borderId="29" xfId="0" applyFont="1" applyFill="1" applyBorder="1" applyAlignment="1">
      <alignment/>
    </xf>
    <xf numFmtId="0" fontId="36" fillId="35" borderId="30" xfId="0" applyFont="1" applyFill="1" applyBorder="1" applyAlignment="1">
      <alignment vertical="center"/>
    </xf>
    <xf numFmtId="0" fontId="141" fillId="0" borderId="0" xfId="64" applyFont="1" applyFill="1" applyBorder="1" applyAlignment="1">
      <alignment/>
      <protection/>
    </xf>
    <xf numFmtId="0" fontId="29" fillId="0" borderId="0" xfId="64" applyFont="1" applyFill="1" applyBorder="1" applyAlignment="1">
      <alignment horizontal="left" vertical="center"/>
      <protection/>
    </xf>
    <xf numFmtId="0" fontId="34" fillId="0" borderId="0" xfId="64" applyFont="1" applyFill="1" applyBorder="1" applyAlignment="1">
      <alignment horizontal="left" vertical="center"/>
      <protection/>
    </xf>
    <xf numFmtId="0" fontId="144" fillId="0" borderId="0" xfId="64" applyFont="1" applyFill="1" applyBorder="1" applyAlignment="1">
      <alignment horizontal="left" vertical="center"/>
      <protection/>
    </xf>
    <xf numFmtId="0" fontId="23" fillId="0" borderId="0" xfId="64" applyFont="1" applyFill="1" applyBorder="1">
      <alignment/>
      <protection/>
    </xf>
    <xf numFmtId="0" fontId="24" fillId="0" borderId="0" xfId="64" applyFont="1" applyFill="1" applyBorder="1" applyAlignment="1">
      <alignment/>
      <protection/>
    </xf>
    <xf numFmtId="0" fontId="29" fillId="0" borderId="0" xfId="64" applyFont="1" applyFill="1" applyBorder="1" applyAlignment="1">
      <alignment horizontal="left" vertical="top"/>
      <protection/>
    </xf>
    <xf numFmtId="0" fontId="0" fillId="0" borderId="0" xfId="64" applyFill="1" applyBorder="1">
      <alignment/>
      <protection/>
    </xf>
    <xf numFmtId="0" fontId="18" fillId="0" borderId="0" xfId="64" applyFont="1" applyFill="1" applyBorder="1" applyAlignment="1">
      <alignment/>
      <protection/>
    </xf>
    <xf numFmtId="0" fontId="22" fillId="0" borderId="0" xfId="64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vertical="center"/>
      <protection/>
    </xf>
    <xf numFmtId="0" fontId="38" fillId="0" borderId="0" xfId="64" applyFont="1" applyFill="1" applyBorder="1" applyAlignment="1">
      <alignment vertical="center"/>
      <protection/>
    </xf>
    <xf numFmtId="0" fontId="39" fillId="0" borderId="0" xfId="64" applyFont="1" applyFill="1" applyBorder="1" applyAlignment="1">
      <alignment vertical="center"/>
      <protection/>
    </xf>
    <xf numFmtId="0" fontId="36" fillId="0" borderId="0" xfId="64" applyFont="1" applyFill="1" applyBorder="1" applyAlignment="1">
      <alignment vertical="center"/>
      <protection/>
    </xf>
    <xf numFmtId="0" fontId="40" fillId="0" borderId="0" xfId="64" applyFont="1" applyFill="1" applyBorder="1" applyAlignment="1">
      <alignment vertical="center"/>
      <protection/>
    </xf>
    <xf numFmtId="0" fontId="145" fillId="0" borderId="0" xfId="64" applyFont="1" applyBorder="1" applyAlignment="1">
      <alignment vertical="center"/>
      <protection/>
    </xf>
    <xf numFmtId="0" fontId="41" fillId="0" borderId="0" xfId="64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0" fontId="146" fillId="0" borderId="0" xfId="0" applyFont="1" applyAlignment="1">
      <alignment vertical="center"/>
    </xf>
    <xf numFmtId="0" fontId="1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143" fillId="0" borderId="31" xfId="0" applyFont="1" applyFill="1" applyBorder="1" applyAlignment="1">
      <alignment vertical="center"/>
    </xf>
    <xf numFmtId="0" fontId="14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35" borderId="27" xfId="0" applyFont="1" applyFill="1" applyBorder="1" applyAlignment="1">
      <alignment/>
    </xf>
    <xf numFmtId="0" fontId="36" fillId="35" borderId="27" xfId="0" applyFont="1" applyFill="1" applyBorder="1" applyAlignment="1">
      <alignment vertical="top"/>
    </xf>
    <xf numFmtId="0" fontId="142" fillId="0" borderId="32" xfId="62" applyFont="1" applyFill="1" applyBorder="1" applyAlignment="1">
      <alignment vertical="center"/>
      <protection/>
    </xf>
    <xf numFmtId="0" fontId="142" fillId="0" borderId="33" xfId="62" applyFont="1" applyFill="1" applyBorder="1" applyAlignment="1">
      <alignment vertical="center"/>
      <protection/>
    </xf>
    <xf numFmtId="0" fontId="142" fillId="0" borderId="34" xfId="62" applyFont="1" applyFill="1" applyBorder="1" applyAlignment="1">
      <alignment vertical="center"/>
      <protection/>
    </xf>
    <xf numFmtId="0" fontId="25" fillId="0" borderId="0" xfId="65" applyFont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distributed" vertical="center"/>
    </xf>
    <xf numFmtId="0" fontId="37" fillId="0" borderId="0" xfId="0" applyFont="1" applyAlignment="1">
      <alignment horizontal="center" vertical="center"/>
    </xf>
    <xf numFmtId="236" fontId="139" fillId="0" borderId="35" xfId="63" applyNumberFormat="1" applyFont="1" applyFill="1" applyBorder="1" applyAlignment="1">
      <alignment vertical="center"/>
      <protection/>
    </xf>
    <xf numFmtId="237" fontId="139" fillId="0" borderId="36" xfId="63" applyNumberFormat="1" applyFont="1" applyFill="1" applyBorder="1" applyAlignment="1">
      <alignment horizontal="center" vertical="center"/>
      <protection/>
    </xf>
    <xf numFmtId="236" fontId="139" fillId="0" borderId="37" xfId="63" applyNumberFormat="1" applyFont="1" applyFill="1" applyBorder="1" applyAlignment="1">
      <alignment vertical="center"/>
      <protection/>
    </xf>
    <xf numFmtId="0" fontId="142" fillId="0" borderId="0" xfId="64" applyFont="1" applyFill="1" applyBorder="1" applyAlignment="1">
      <alignment vertical="center"/>
      <protection/>
    </xf>
    <xf numFmtId="0" fontId="139" fillId="0" borderId="0" xfId="64" applyFont="1" applyFill="1" applyBorder="1">
      <alignment/>
      <protection/>
    </xf>
    <xf numFmtId="236" fontId="139" fillId="0" borderId="38" xfId="63" applyNumberFormat="1" applyFont="1" applyFill="1" applyBorder="1" applyAlignment="1">
      <alignment vertical="center"/>
      <protection/>
    </xf>
    <xf numFmtId="237" fontId="139" fillId="0" borderId="39" xfId="63" applyNumberFormat="1" applyFont="1" applyFill="1" applyBorder="1" applyAlignment="1">
      <alignment horizontal="center" vertical="center"/>
      <protection/>
    </xf>
    <xf numFmtId="236" fontId="139" fillId="0" borderId="40" xfId="63" applyNumberFormat="1" applyFont="1" applyFill="1" applyBorder="1" applyAlignment="1">
      <alignment vertical="center"/>
      <protection/>
    </xf>
    <xf numFmtId="236" fontId="139" fillId="0" borderId="41" xfId="63" applyNumberFormat="1" applyFont="1" applyFill="1" applyBorder="1" applyAlignment="1">
      <alignment vertical="center"/>
      <protection/>
    </xf>
    <xf numFmtId="237" fontId="139" fillId="0" borderId="42" xfId="63" applyNumberFormat="1" applyFont="1" applyFill="1" applyBorder="1" applyAlignment="1">
      <alignment horizontal="center" vertical="center"/>
      <protection/>
    </xf>
    <xf numFmtId="236" fontId="139" fillId="0" borderId="43" xfId="63" applyNumberFormat="1" applyFont="1" applyFill="1" applyBorder="1" applyAlignment="1">
      <alignment vertical="center"/>
      <protection/>
    </xf>
    <xf numFmtId="236" fontId="139" fillId="0" borderId="44" xfId="63" applyNumberFormat="1" applyFont="1" applyFill="1" applyBorder="1" applyAlignment="1">
      <alignment vertical="center"/>
      <protection/>
    </xf>
    <xf numFmtId="237" fontId="139" fillId="0" borderId="45" xfId="63" applyNumberFormat="1" applyFont="1" applyFill="1" applyBorder="1" applyAlignment="1">
      <alignment horizontal="center" vertical="center"/>
      <protection/>
    </xf>
    <xf numFmtId="236" fontId="139" fillId="0" borderId="46" xfId="63" applyNumberFormat="1" applyFont="1" applyFill="1" applyBorder="1" applyAlignment="1">
      <alignment vertical="center"/>
      <protection/>
    </xf>
    <xf numFmtId="236" fontId="139" fillId="0" borderId="47" xfId="63" applyNumberFormat="1" applyFont="1" applyFill="1" applyBorder="1" applyAlignment="1">
      <alignment vertical="center"/>
      <protection/>
    </xf>
    <xf numFmtId="237" fontId="139" fillId="0" borderId="48" xfId="63" applyNumberFormat="1" applyFont="1" applyFill="1" applyBorder="1" applyAlignment="1">
      <alignment horizontal="center" vertical="center"/>
      <protection/>
    </xf>
    <xf numFmtId="0" fontId="34" fillId="0" borderId="0" xfId="64" applyFont="1" applyBorder="1" applyAlignment="1">
      <alignment horizontal="left" vertical="center"/>
      <protection/>
    </xf>
    <xf numFmtId="0" fontId="15" fillId="0" borderId="0" xfId="64" applyFont="1" applyFill="1" applyBorder="1" applyAlignment="1">
      <alignment vertical="center"/>
      <protection/>
    </xf>
    <xf numFmtId="0" fontId="34" fillId="0" borderId="0" xfId="64" applyFont="1" applyFill="1" applyBorder="1" applyAlignment="1">
      <alignment vertical="center"/>
      <protection/>
    </xf>
    <xf numFmtId="0" fontId="0" fillId="0" borderId="0" xfId="64" applyFont="1" applyBorder="1">
      <alignment/>
      <protection/>
    </xf>
    <xf numFmtId="0" fontId="0" fillId="0" borderId="0" xfId="64" applyFont="1" applyBorder="1">
      <alignment/>
      <protection/>
    </xf>
    <xf numFmtId="0" fontId="15" fillId="0" borderId="0" xfId="64" applyFont="1" applyBorder="1" applyAlignment="1">
      <alignment/>
      <protection/>
    </xf>
    <xf numFmtId="0" fontId="0" fillId="0" borderId="0" xfId="63" applyFont="1" applyFill="1" applyBorder="1" applyAlignment="1">
      <alignment vertical="center" shrinkToFit="1"/>
      <protection/>
    </xf>
    <xf numFmtId="0" fontId="15" fillId="0" borderId="0" xfId="64" applyFont="1" applyBorder="1" applyAlignment="1">
      <alignment horizontal="center"/>
      <protection/>
    </xf>
    <xf numFmtId="0" fontId="20" fillId="0" borderId="0" xfId="64" applyFont="1" applyBorder="1">
      <alignment/>
      <protection/>
    </xf>
    <xf numFmtId="0" fontId="15" fillId="0" borderId="0" xfId="64" applyFont="1" applyBorder="1" applyAlignment="1">
      <alignment horizontal="left"/>
      <protection/>
    </xf>
    <xf numFmtId="0" fontId="138" fillId="0" borderId="0" xfId="64" applyFont="1" applyBorder="1">
      <alignment/>
      <protection/>
    </xf>
    <xf numFmtId="0" fontId="33" fillId="0" borderId="0" xfId="64" applyFont="1" applyFill="1" applyBorder="1" applyAlignment="1">
      <alignment/>
      <protection/>
    </xf>
    <xf numFmtId="0" fontId="147" fillId="0" borderId="0" xfId="64" applyFont="1" applyFill="1" applyBorder="1" applyAlignment="1">
      <alignment vertical="center"/>
      <protection/>
    </xf>
    <xf numFmtId="0" fontId="148" fillId="35" borderId="49" xfId="0" applyFont="1" applyFill="1" applyBorder="1" applyAlignment="1">
      <alignment horizontal="left" vertical="center"/>
    </xf>
    <xf numFmtId="0" fontId="148" fillId="35" borderId="0" xfId="0" applyFont="1" applyFill="1" applyBorder="1" applyAlignment="1">
      <alignment horizontal="left" vertical="center"/>
    </xf>
    <xf numFmtId="0" fontId="49" fillId="35" borderId="27" xfId="0" applyFont="1" applyFill="1" applyBorder="1" applyAlignment="1">
      <alignment horizontal="left" vertical="center"/>
    </xf>
    <xf numFmtId="0" fontId="148" fillId="35" borderId="49" xfId="0" applyFont="1" applyFill="1" applyBorder="1" applyAlignment="1">
      <alignment horizontal="left"/>
    </xf>
    <xf numFmtId="0" fontId="148" fillId="35" borderId="0" xfId="0" applyFont="1" applyFill="1" applyBorder="1" applyAlignment="1">
      <alignment vertical="center"/>
    </xf>
    <xf numFmtId="0" fontId="148" fillId="35" borderId="0" xfId="0" applyFont="1" applyFill="1" applyBorder="1" applyAlignment="1">
      <alignment horizontal="left" vertical="top"/>
    </xf>
    <xf numFmtId="0" fontId="49" fillId="35" borderId="27" xfId="0" applyFont="1" applyFill="1" applyBorder="1" applyAlignment="1">
      <alignment horizontal="left"/>
    </xf>
    <xf numFmtId="0" fontId="49" fillId="0" borderId="27" xfId="0" applyFont="1" applyFill="1" applyBorder="1" applyAlignment="1">
      <alignment horizontal="left"/>
    </xf>
    <xf numFmtId="0" fontId="49" fillId="0" borderId="27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0" fontId="49" fillId="35" borderId="27" xfId="0" applyFont="1" applyFill="1" applyBorder="1" applyAlignment="1">
      <alignment horizontal="left" vertical="top"/>
    </xf>
    <xf numFmtId="0" fontId="148" fillId="35" borderId="28" xfId="0" applyFont="1" applyFill="1" applyBorder="1" applyAlignment="1">
      <alignment horizontal="left" vertical="top"/>
    </xf>
    <xf numFmtId="0" fontId="148" fillId="35" borderId="29" xfId="0" applyFont="1" applyFill="1" applyBorder="1" applyAlignment="1">
      <alignment horizontal="left" vertical="top"/>
    </xf>
    <xf numFmtId="0" fontId="49" fillId="35" borderId="30" xfId="0" applyFont="1" applyFill="1" applyBorder="1" applyAlignment="1">
      <alignment horizontal="left" vertical="top"/>
    </xf>
    <xf numFmtId="0" fontId="50" fillId="0" borderId="0" xfId="0" applyFont="1" applyBorder="1" applyAlignment="1">
      <alignment vertical="center" wrapText="1"/>
    </xf>
    <xf numFmtId="0" fontId="149" fillId="0" borderId="0" xfId="0" applyFont="1" applyBorder="1" applyAlignment="1">
      <alignment vertical="center"/>
    </xf>
    <xf numFmtId="0" fontId="148" fillId="35" borderId="0" xfId="0" applyFont="1" applyFill="1" applyBorder="1" applyAlignment="1">
      <alignment horizontal="left"/>
    </xf>
    <xf numFmtId="0" fontId="148" fillId="0" borderId="0" xfId="0" applyFont="1" applyFill="1" applyBorder="1" applyAlignment="1">
      <alignment horizontal="left" vertical="top"/>
    </xf>
    <xf numFmtId="0" fontId="37" fillId="35" borderId="50" xfId="0" applyFont="1" applyFill="1" applyBorder="1" applyAlignment="1">
      <alignment vertical="center"/>
    </xf>
    <xf numFmtId="0" fontId="37" fillId="35" borderId="31" xfId="0" applyFont="1" applyFill="1" applyBorder="1" applyAlignment="1">
      <alignment vertical="center"/>
    </xf>
    <xf numFmtId="0" fontId="37" fillId="35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150" fillId="35" borderId="0" xfId="0" applyFont="1" applyFill="1" applyBorder="1" applyAlignment="1">
      <alignment horizontal="left" vertical="top"/>
    </xf>
    <xf numFmtId="0" fontId="139" fillId="0" borderId="0" xfId="64" applyFont="1">
      <alignment/>
      <protection/>
    </xf>
    <xf numFmtId="236" fontId="139" fillId="0" borderId="51" xfId="63" applyNumberFormat="1" applyFont="1" applyFill="1" applyBorder="1" applyAlignment="1">
      <alignment vertical="center"/>
      <protection/>
    </xf>
    <xf numFmtId="0" fontId="56" fillId="0" borderId="0" xfId="64" applyFont="1" applyAlignment="1">
      <alignment vertical="center"/>
      <protection/>
    </xf>
    <xf numFmtId="0" fontId="151" fillId="0" borderId="0" xfId="64" applyFont="1" applyAlignment="1">
      <alignment vertical="center"/>
      <protection/>
    </xf>
    <xf numFmtId="0" fontId="56" fillId="0" borderId="0" xfId="64" applyFont="1">
      <alignment/>
      <protection/>
    </xf>
    <xf numFmtId="0" fontId="151" fillId="0" borderId="0" xfId="64" applyFont="1">
      <alignment/>
      <protection/>
    </xf>
    <xf numFmtId="0" fontId="152" fillId="0" borderId="0" xfId="0" applyFont="1" applyAlignment="1">
      <alignment vertical="center"/>
    </xf>
    <xf numFmtId="0" fontId="44" fillId="0" borderId="0" xfId="64" applyFont="1" applyFill="1" applyBorder="1" applyAlignment="1">
      <alignment vertical="center"/>
      <protection/>
    </xf>
    <xf numFmtId="0" fontId="15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3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0" fontId="150" fillId="35" borderId="31" xfId="0" applyFont="1" applyFill="1" applyBorder="1" applyAlignment="1">
      <alignment/>
    </xf>
    <xf numFmtId="0" fontId="52" fillId="35" borderId="26" xfId="0" applyFont="1" applyFill="1" applyBorder="1" applyAlignment="1">
      <alignment/>
    </xf>
    <xf numFmtId="0" fontId="150" fillId="35" borderId="49" xfId="0" applyFont="1" applyFill="1" applyBorder="1" applyAlignment="1">
      <alignment/>
    </xf>
    <xf numFmtId="0" fontId="150" fillId="35" borderId="0" xfId="0" applyFont="1" applyFill="1" applyBorder="1" applyAlignment="1">
      <alignment/>
    </xf>
    <xf numFmtId="0" fontId="52" fillId="35" borderId="27" xfId="0" applyFont="1" applyFill="1" applyBorder="1" applyAlignment="1">
      <alignment/>
    </xf>
    <xf numFmtId="0" fontId="150" fillId="35" borderId="49" xfId="0" applyFont="1" applyFill="1" applyBorder="1" applyAlignment="1">
      <alignment vertical="center"/>
    </xf>
    <xf numFmtId="0" fontId="150" fillId="35" borderId="0" xfId="0" applyFont="1" applyFill="1" applyBorder="1" applyAlignment="1">
      <alignment vertical="center"/>
    </xf>
    <xf numFmtId="0" fontId="52" fillId="35" borderId="27" xfId="0" applyFont="1" applyFill="1" applyBorder="1" applyAlignment="1">
      <alignment vertical="center"/>
    </xf>
    <xf numFmtId="0" fontId="150" fillId="35" borderId="49" xfId="0" applyFont="1" applyFill="1" applyBorder="1" applyAlignment="1">
      <alignment vertical="top"/>
    </xf>
    <xf numFmtId="0" fontId="150" fillId="35" borderId="0" xfId="0" applyFont="1" applyFill="1" applyBorder="1" applyAlignment="1">
      <alignment vertical="top"/>
    </xf>
    <xf numFmtId="0" fontId="52" fillId="35" borderId="0" xfId="0" applyFont="1" applyFill="1" applyBorder="1" applyAlignment="1">
      <alignment vertical="top"/>
    </xf>
    <xf numFmtId="0" fontId="52" fillId="35" borderId="27" xfId="0" applyFont="1" applyFill="1" applyBorder="1" applyAlignment="1">
      <alignment vertical="top"/>
    </xf>
    <xf numFmtId="0" fontId="139" fillId="0" borderId="31" xfId="64" applyFont="1" applyFill="1" applyBorder="1">
      <alignment/>
      <protection/>
    </xf>
    <xf numFmtId="0" fontId="143" fillId="0" borderId="31" xfId="0" applyFont="1" applyFill="1" applyBorder="1" applyAlignment="1">
      <alignment/>
    </xf>
    <xf numFmtId="0" fontId="54" fillId="35" borderId="50" xfId="0" applyFont="1" applyFill="1" applyBorder="1" applyAlignment="1">
      <alignment vertical="center"/>
    </xf>
    <xf numFmtId="0" fontId="54" fillId="35" borderId="31" xfId="0" applyFont="1" applyFill="1" applyBorder="1" applyAlignment="1">
      <alignment vertical="center"/>
    </xf>
    <xf numFmtId="0" fontId="54" fillId="35" borderId="26" xfId="0" applyFont="1" applyFill="1" applyBorder="1" applyAlignment="1">
      <alignment vertical="center"/>
    </xf>
    <xf numFmtId="0" fontId="150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143" fillId="0" borderId="0" xfId="0" applyFont="1" applyFill="1" applyBorder="1" applyAlignment="1">
      <alignment/>
    </xf>
    <xf numFmtId="0" fontId="150" fillId="35" borderId="29" xfId="0" applyFont="1" applyFill="1" applyBorder="1" applyAlignment="1">
      <alignment vertical="top"/>
    </xf>
    <xf numFmtId="0" fontId="52" fillId="35" borderId="29" xfId="0" applyFont="1" applyFill="1" applyBorder="1" applyAlignment="1">
      <alignment vertical="top"/>
    </xf>
    <xf numFmtId="0" fontId="52" fillId="35" borderId="30" xfId="0" applyFont="1" applyFill="1" applyBorder="1" applyAlignment="1">
      <alignment vertical="top"/>
    </xf>
    <xf numFmtId="0" fontId="150" fillId="35" borderId="31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150" fillId="35" borderId="29" xfId="0" applyFont="1" applyFill="1" applyBorder="1" applyAlignment="1">
      <alignment vertical="center"/>
    </xf>
    <xf numFmtId="0" fontId="150" fillId="35" borderId="0" xfId="0" applyFont="1" applyFill="1" applyBorder="1" applyAlignment="1">
      <alignment/>
    </xf>
    <xf numFmtId="0" fontId="15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53" fillId="0" borderId="0" xfId="0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149" fillId="0" borderId="0" xfId="0" applyFont="1" applyBorder="1" applyAlignment="1">
      <alignment horizontal="center" vertical="center"/>
    </xf>
    <xf numFmtId="0" fontId="150" fillId="35" borderId="0" xfId="0" applyFont="1" applyFill="1" applyBorder="1" applyAlignment="1">
      <alignment horizontal="left"/>
    </xf>
    <xf numFmtId="0" fontId="150" fillId="35" borderId="0" xfId="0" applyFont="1" applyFill="1" applyBorder="1" applyAlignment="1">
      <alignment horizontal="left" vertical="center"/>
    </xf>
    <xf numFmtId="236" fontId="28" fillId="0" borderId="52" xfId="61" applyNumberFormat="1" applyFont="1" applyFill="1" applyBorder="1" applyAlignment="1">
      <alignment horizontal="center" vertical="center"/>
      <protection/>
    </xf>
    <xf numFmtId="237" fontId="28" fillId="0" borderId="53" xfId="61" applyNumberFormat="1" applyFont="1" applyFill="1" applyBorder="1" applyAlignment="1">
      <alignment horizontal="center" vertical="center"/>
      <protection/>
    </xf>
    <xf numFmtId="236" fontId="28" fillId="0" borderId="54" xfId="61" applyNumberFormat="1" applyFont="1" applyFill="1" applyBorder="1" applyAlignment="1">
      <alignment horizontal="center" vertical="center"/>
      <protection/>
    </xf>
    <xf numFmtId="237" fontId="28" fillId="0" borderId="42" xfId="61" applyNumberFormat="1" applyFont="1" applyFill="1" applyBorder="1" applyAlignment="1">
      <alignment horizontal="center" vertical="center"/>
      <protection/>
    </xf>
    <xf numFmtId="236" fontId="28" fillId="0" borderId="55" xfId="61" applyNumberFormat="1" applyFont="1" applyFill="1" applyBorder="1" applyAlignment="1">
      <alignment horizontal="center" vertical="center"/>
      <protection/>
    </xf>
    <xf numFmtId="237" fontId="28" fillId="0" borderId="56" xfId="61" applyNumberFormat="1" applyFont="1" applyFill="1" applyBorder="1" applyAlignment="1">
      <alignment horizontal="center" vertical="center"/>
      <protection/>
    </xf>
    <xf numFmtId="0" fontId="7" fillId="0" borderId="53" xfId="63" applyNumberFormat="1" applyFont="1" applyFill="1" applyBorder="1" applyAlignment="1">
      <alignment vertical="center"/>
      <protection/>
    </xf>
    <xf numFmtId="0" fontId="28" fillId="0" borderId="53" xfId="61" applyNumberFormat="1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237" fontId="28" fillId="0" borderId="58" xfId="61" applyNumberFormat="1" applyFont="1" applyFill="1" applyBorder="1" applyAlignment="1">
      <alignment horizontal="center" vertical="center"/>
      <protection/>
    </xf>
    <xf numFmtId="237" fontId="28" fillId="0" borderId="59" xfId="61" applyNumberFormat="1" applyFont="1" applyFill="1" applyBorder="1" applyAlignment="1">
      <alignment horizontal="center" vertical="center"/>
      <protection/>
    </xf>
    <xf numFmtId="0" fontId="29" fillId="0" borderId="60" xfId="61" applyFont="1" applyFill="1" applyBorder="1" applyAlignment="1">
      <alignment horizontal="center" vertical="center"/>
      <protection/>
    </xf>
    <xf numFmtId="0" fontId="30" fillId="0" borderId="60" xfId="61" applyFont="1" applyFill="1" applyBorder="1" applyAlignment="1">
      <alignment horizontal="center" vertical="center"/>
      <protection/>
    </xf>
    <xf numFmtId="237" fontId="28" fillId="36" borderId="59" xfId="61" applyNumberFormat="1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237" fontId="28" fillId="0" borderId="63" xfId="61" applyNumberFormat="1" applyFont="1" applyFill="1" applyBorder="1" applyAlignment="1">
      <alignment horizontal="center" vertical="center"/>
      <protection/>
    </xf>
    <xf numFmtId="0" fontId="57" fillId="0" borderId="53" xfId="64" applyFont="1" applyBorder="1" applyAlignment="1">
      <alignment horizontal="center" vertical="center"/>
      <protection/>
    </xf>
    <xf numFmtId="0" fontId="155" fillId="0" borderId="53" xfId="65" applyFont="1" applyBorder="1" applyAlignment="1">
      <alignment horizontal="center" vertical="center"/>
      <protection/>
    </xf>
    <xf numFmtId="237" fontId="28" fillId="0" borderId="64" xfId="61" applyNumberFormat="1" applyFont="1" applyFill="1" applyBorder="1" applyAlignment="1">
      <alignment horizontal="center" vertical="center"/>
      <protection/>
    </xf>
    <xf numFmtId="237" fontId="28" fillId="0" borderId="65" xfId="61" applyNumberFormat="1" applyFont="1" applyFill="1" applyBorder="1" applyAlignment="1">
      <alignment horizontal="center" vertical="center"/>
      <protection/>
    </xf>
    <xf numFmtId="237" fontId="28" fillId="0" borderId="66" xfId="61" applyNumberFormat="1" applyFont="1" applyFill="1" applyBorder="1" applyAlignment="1">
      <alignment horizontal="center" vertical="center"/>
      <protection/>
    </xf>
    <xf numFmtId="237" fontId="28" fillId="0" borderId="67" xfId="61" applyNumberFormat="1" applyFont="1" applyFill="1" applyBorder="1" applyAlignment="1">
      <alignment horizontal="center" vertical="center"/>
      <protection/>
    </xf>
    <xf numFmtId="237" fontId="28" fillId="0" borderId="68" xfId="61" applyNumberFormat="1" applyFont="1" applyFill="1" applyBorder="1" applyAlignment="1">
      <alignment horizontal="center" vertical="center"/>
      <protection/>
    </xf>
    <xf numFmtId="0" fontId="29" fillId="0" borderId="69" xfId="61" applyFont="1" applyFill="1" applyBorder="1" applyAlignment="1">
      <alignment horizontal="center" vertical="center"/>
      <protection/>
    </xf>
    <xf numFmtId="237" fontId="28" fillId="0" borderId="70" xfId="61" applyNumberFormat="1" applyFont="1" applyFill="1" applyBorder="1" applyAlignment="1">
      <alignment horizontal="center" vertical="center"/>
      <protection/>
    </xf>
    <xf numFmtId="0" fontId="29" fillId="0" borderId="71" xfId="61" applyFont="1" applyFill="1" applyBorder="1" applyAlignment="1">
      <alignment horizontal="center" vertical="center"/>
      <protection/>
    </xf>
    <xf numFmtId="0" fontId="7" fillId="0" borderId="72" xfId="63" applyFont="1" applyFill="1" applyBorder="1" applyAlignment="1">
      <alignment horizontal="center" vertical="center"/>
      <protection/>
    </xf>
    <xf numFmtId="237" fontId="28" fillId="0" borderId="73" xfId="61" applyNumberFormat="1" applyFont="1" applyFill="1" applyBorder="1" applyAlignment="1">
      <alignment horizontal="center" vertical="center"/>
      <protection/>
    </xf>
    <xf numFmtId="0" fontId="29" fillId="0" borderId="74" xfId="61" applyFont="1" applyFill="1" applyBorder="1" applyAlignment="1">
      <alignment horizontal="center" vertical="center"/>
      <protection/>
    </xf>
    <xf numFmtId="0" fontId="30" fillId="0" borderId="75" xfId="61" applyFont="1" applyFill="1" applyBorder="1" applyAlignment="1">
      <alignment horizontal="center" vertical="center"/>
      <protection/>
    </xf>
    <xf numFmtId="0" fontId="29" fillId="0" borderId="75" xfId="61" applyFont="1" applyFill="1" applyBorder="1" applyAlignment="1">
      <alignment horizontal="center" vertical="center"/>
      <protection/>
    </xf>
    <xf numFmtId="0" fontId="29" fillId="0" borderId="76" xfId="61" applyFont="1" applyFill="1" applyBorder="1" applyAlignment="1">
      <alignment horizontal="center" vertical="center"/>
      <protection/>
    </xf>
    <xf numFmtId="0" fontId="57" fillId="0" borderId="73" xfId="64" applyFont="1" applyBorder="1" applyAlignment="1">
      <alignment horizontal="center" vertical="center"/>
      <protection/>
    </xf>
    <xf numFmtId="0" fontId="155" fillId="0" borderId="73" xfId="65" applyFont="1" applyBorder="1" applyAlignment="1">
      <alignment horizontal="center" vertical="center"/>
      <protection/>
    </xf>
    <xf numFmtId="0" fontId="57" fillId="0" borderId="77" xfId="64" applyFont="1" applyBorder="1" applyAlignment="1">
      <alignment horizontal="center" vertical="center"/>
      <protection/>
    </xf>
    <xf numFmtId="0" fontId="57" fillId="0" borderId="0" xfId="64" applyFont="1" applyAlignment="1">
      <alignment horizontal="center" vertical="center"/>
      <protection/>
    </xf>
    <xf numFmtId="0" fontId="57" fillId="0" borderId="42" xfId="64" applyFont="1" applyBorder="1" applyAlignment="1">
      <alignment horizontal="center" vertical="center"/>
      <protection/>
    </xf>
    <xf numFmtId="0" fontId="155" fillId="0" borderId="64" xfId="65" applyFont="1" applyBorder="1" applyAlignment="1">
      <alignment horizontal="center" vertical="center"/>
      <protection/>
    </xf>
    <xf numFmtId="0" fontId="58" fillId="0" borderId="63" xfId="63" applyNumberFormat="1" applyFont="1" applyFill="1" applyBorder="1" applyAlignment="1">
      <alignment horizontal="center" vertical="center"/>
      <protection/>
    </xf>
    <xf numFmtId="237" fontId="28" fillId="0" borderId="78" xfId="61" applyNumberFormat="1" applyFont="1" applyFill="1" applyBorder="1" applyAlignment="1">
      <alignment horizontal="center" vertical="center"/>
      <protection/>
    </xf>
    <xf numFmtId="0" fontId="7" fillId="0" borderId="59" xfId="63" applyNumberFormat="1" applyFont="1" applyFill="1" applyBorder="1" applyAlignment="1">
      <alignment vertical="center"/>
      <protection/>
    </xf>
    <xf numFmtId="0" fontId="155" fillId="0" borderId="63" xfId="65" applyFont="1" applyBorder="1" applyAlignment="1">
      <alignment horizontal="center" vertical="center"/>
      <protection/>
    </xf>
    <xf numFmtId="0" fontId="155" fillId="0" borderId="77" xfId="65" applyFont="1" applyBorder="1" applyAlignment="1">
      <alignment horizontal="center" vertical="center"/>
      <protection/>
    </xf>
    <xf numFmtId="0" fontId="30" fillId="0" borderId="69" xfId="61" applyFont="1" applyFill="1" applyBorder="1" applyAlignment="1">
      <alignment horizontal="center" vertical="center"/>
      <protection/>
    </xf>
    <xf numFmtId="237" fontId="28" fillId="0" borderId="77" xfId="61" applyNumberFormat="1" applyFont="1" applyFill="1" applyBorder="1" applyAlignment="1">
      <alignment horizontal="center" vertical="center"/>
      <protection/>
    </xf>
    <xf numFmtId="0" fontId="58" fillId="0" borderId="73" xfId="63" applyNumberFormat="1" applyFont="1" applyFill="1" applyBorder="1" applyAlignment="1">
      <alignment horizontal="center" vertical="center"/>
      <protection/>
    </xf>
    <xf numFmtId="0" fontId="57" fillId="0" borderId="56" xfId="64" applyFont="1" applyBorder="1" applyAlignment="1">
      <alignment horizontal="center" vertical="center"/>
      <protection/>
    </xf>
    <xf numFmtId="0" fontId="155" fillId="0" borderId="65" xfId="65" applyFont="1" applyBorder="1" applyAlignment="1">
      <alignment horizontal="center" vertical="center"/>
      <protection/>
    </xf>
    <xf numFmtId="0" fontId="57" fillId="0" borderId="78" xfId="64" applyFont="1" applyBorder="1" applyAlignment="1">
      <alignment horizontal="center" vertical="center"/>
      <protection/>
    </xf>
    <xf numFmtId="236" fontId="28" fillId="0" borderId="79" xfId="61" applyNumberFormat="1" applyFont="1" applyFill="1" applyBorder="1" applyAlignment="1">
      <alignment horizontal="center" vertical="center"/>
      <protection/>
    </xf>
    <xf numFmtId="237" fontId="28" fillId="0" borderId="62" xfId="61" applyNumberFormat="1" applyFont="1" applyFill="1" applyBorder="1" applyAlignment="1">
      <alignment horizontal="center" vertical="center"/>
      <protection/>
    </xf>
    <xf numFmtId="237" fontId="28" fillId="0" borderId="18" xfId="61" applyNumberFormat="1" applyFont="1" applyFill="1" applyBorder="1" applyAlignment="1">
      <alignment horizontal="center" vertical="center"/>
      <protection/>
    </xf>
    <xf numFmtId="237" fontId="28" fillId="0" borderId="80" xfId="61" applyNumberFormat="1" applyFont="1" applyFill="1" applyBorder="1" applyAlignment="1">
      <alignment horizontal="center" vertical="center"/>
      <protection/>
    </xf>
    <xf numFmtId="0" fontId="29" fillId="0" borderId="81" xfId="61" applyFont="1" applyFill="1" applyBorder="1" applyAlignment="1">
      <alignment horizontal="center" vertical="center"/>
      <protection/>
    </xf>
    <xf numFmtId="237" fontId="28" fillId="0" borderId="72" xfId="61" applyNumberFormat="1" applyFont="1" applyFill="1" applyBorder="1" applyAlignment="1">
      <alignment horizontal="center" vertical="center"/>
      <protection/>
    </xf>
    <xf numFmtId="0" fontId="57" fillId="0" borderId="18" xfId="64" applyFont="1" applyBorder="1" applyAlignment="1">
      <alignment horizontal="center" vertical="center"/>
      <protection/>
    </xf>
    <xf numFmtId="0" fontId="57" fillId="0" borderId="72" xfId="64" applyFont="1" applyBorder="1" applyAlignment="1">
      <alignment horizontal="center" vertical="center"/>
      <protection/>
    </xf>
    <xf numFmtId="0" fontId="57" fillId="0" borderId="63" xfId="64" applyFont="1" applyBorder="1" applyAlignment="1">
      <alignment horizontal="center" vertical="center"/>
      <protection/>
    </xf>
    <xf numFmtId="0" fontId="57" fillId="0" borderId="64" xfId="64" applyFont="1" applyBorder="1" applyAlignment="1">
      <alignment horizontal="center" vertical="center"/>
      <protection/>
    </xf>
    <xf numFmtId="0" fontId="57" fillId="0" borderId="65" xfId="64" applyFont="1" applyBorder="1" applyAlignment="1">
      <alignment horizontal="center" vertical="center"/>
      <protection/>
    </xf>
    <xf numFmtId="0" fontId="57" fillId="0" borderId="53" xfId="64" applyFont="1" applyFill="1" applyBorder="1" applyAlignment="1">
      <alignment horizontal="center" vertical="center"/>
      <protection/>
    </xf>
    <xf numFmtId="0" fontId="155" fillId="0" borderId="73" xfId="65" applyFont="1" applyFill="1" applyBorder="1" applyAlignment="1">
      <alignment horizontal="center" vertical="center"/>
      <protection/>
    </xf>
    <xf numFmtId="0" fontId="57" fillId="0" borderId="63" xfId="64" applyFont="1" applyFill="1" applyBorder="1" applyAlignment="1">
      <alignment horizontal="center" vertical="center"/>
      <protection/>
    </xf>
    <xf numFmtId="0" fontId="139" fillId="35" borderId="0" xfId="64" applyFont="1" applyFill="1" applyBorder="1">
      <alignment/>
      <protection/>
    </xf>
    <xf numFmtId="0" fontId="150" fillId="35" borderId="0" xfId="64" applyFont="1" applyFill="1" applyBorder="1">
      <alignment/>
      <protection/>
    </xf>
    <xf numFmtId="0" fontId="139" fillId="35" borderId="49" xfId="64" applyFont="1" applyFill="1" applyBorder="1">
      <alignment/>
      <protection/>
    </xf>
    <xf numFmtId="0" fontId="139" fillId="0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top"/>
      <protection/>
    </xf>
    <xf numFmtId="0" fontId="19" fillId="0" borderId="0" xfId="64" applyFont="1" applyBorder="1" applyAlignment="1">
      <alignment vertical="center"/>
      <protection/>
    </xf>
    <xf numFmtId="0" fontId="53" fillId="0" borderId="0" xfId="64" applyFont="1" applyBorder="1" applyAlignment="1">
      <alignment vertical="center"/>
      <protection/>
    </xf>
    <xf numFmtId="0" fontId="53" fillId="0" borderId="0" xfId="64" applyFont="1" applyAlignment="1">
      <alignment vertical="center"/>
      <protection/>
    </xf>
    <xf numFmtId="0" fontId="21" fillId="0" borderId="58" xfId="64" applyFont="1" applyBorder="1" applyAlignment="1">
      <alignment horizontal="left" vertical="center"/>
      <protection/>
    </xf>
    <xf numFmtId="0" fontId="0" fillId="0" borderId="82" xfId="64" applyFont="1" applyBorder="1" applyAlignment="1">
      <alignment horizontal="left" vertical="center"/>
      <protection/>
    </xf>
    <xf numFmtId="0" fontId="156" fillId="0" borderId="82" xfId="64" applyFont="1" applyBorder="1" applyAlignment="1">
      <alignment horizontal="left" vertical="center"/>
      <protection/>
    </xf>
    <xf numFmtId="0" fontId="156" fillId="0" borderId="83" xfId="64" applyFont="1" applyBorder="1" applyAlignment="1">
      <alignment horizontal="left" vertical="center"/>
      <protection/>
    </xf>
    <xf numFmtId="0" fontId="21" fillId="0" borderId="0" xfId="64" applyFont="1" applyAlignment="1">
      <alignment horizontal="left" vertical="center"/>
      <protection/>
    </xf>
    <xf numFmtId="0" fontId="0" fillId="0" borderId="0" xfId="64" applyFont="1" applyAlignment="1">
      <alignment horizontal="left" vertical="center"/>
      <protection/>
    </xf>
    <xf numFmtId="0" fontId="156" fillId="0" borderId="0" xfId="64" applyFont="1" applyBorder="1" applyAlignment="1">
      <alignment horizontal="left" vertical="center"/>
      <protection/>
    </xf>
    <xf numFmtId="0" fontId="21" fillId="0" borderId="50" xfId="64" applyFont="1" applyBorder="1" applyAlignment="1">
      <alignment horizontal="left"/>
      <protection/>
    </xf>
    <xf numFmtId="0" fontId="0" fillId="0" borderId="31" xfId="64" applyFont="1" applyBorder="1" applyAlignment="1">
      <alignment horizontal="left" vertical="center"/>
      <protection/>
    </xf>
    <xf numFmtId="0" fontId="156" fillId="0" borderId="31" xfId="64" applyFont="1" applyBorder="1" applyAlignment="1">
      <alignment horizontal="left" vertical="center"/>
      <protection/>
    </xf>
    <xf numFmtId="0" fontId="156" fillId="0" borderId="26" xfId="64" applyFont="1" applyBorder="1" applyAlignment="1">
      <alignment horizontal="left" vertical="center"/>
      <protection/>
    </xf>
    <xf numFmtId="0" fontId="21" fillId="0" borderId="28" xfId="64" applyFont="1" applyBorder="1" applyAlignment="1">
      <alignment horizontal="left" vertical="top"/>
      <protection/>
    </xf>
    <xf numFmtId="0" fontId="0" fillId="0" borderId="29" xfId="64" applyFont="1" applyBorder="1" applyAlignment="1">
      <alignment horizontal="left" vertical="center"/>
      <protection/>
    </xf>
    <xf numFmtId="0" fontId="156" fillId="0" borderId="29" xfId="64" applyFont="1" applyBorder="1" applyAlignment="1">
      <alignment horizontal="left" vertical="center"/>
      <protection/>
    </xf>
    <xf numFmtId="0" fontId="156" fillId="0" borderId="30" xfId="64" applyFont="1" applyBorder="1" applyAlignment="1">
      <alignment horizontal="left" vertical="center"/>
      <protection/>
    </xf>
    <xf numFmtId="0" fontId="34" fillId="0" borderId="0" xfId="64" applyFont="1" applyAlignment="1">
      <alignment horizontal="left"/>
      <protection/>
    </xf>
    <xf numFmtId="0" fontId="59" fillId="0" borderId="0" xfId="64" applyFont="1" applyFill="1" applyBorder="1" applyAlignment="1">
      <alignment vertical="center"/>
      <protection/>
    </xf>
    <xf numFmtId="0" fontId="40" fillId="0" borderId="0" xfId="64" applyFont="1" applyFill="1" applyBorder="1" applyAlignment="1">
      <alignment vertical="center"/>
      <protection/>
    </xf>
    <xf numFmtId="237" fontId="157" fillId="0" borderId="63" xfId="61" applyNumberFormat="1" applyFont="1" applyFill="1" applyBorder="1" applyAlignment="1">
      <alignment horizontal="center" vertical="center"/>
      <protection/>
    </xf>
    <xf numFmtId="237" fontId="157" fillId="0" borderId="73" xfId="61" applyNumberFormat="1" applyFont="1" applyFill="1" applyBorder="1" applyAlignment="1">
      <alignment horizontal="center" vertical="center"/>
      <protection/>
    </xf>
    <xf numFmtId="237" fontId="157" fillId="0" borderId="53" xfId="61" applyNumberFormat="1" applyFont="1" applyFill="1" applyBorder="1" applyAlignment="1">
      <alignment horizontal="center" vertical="center"/>
      <protection/>
    </xf>
    <xf numFmtId="237" fontId="157" fillId="0" borderId="59" xfId="61" applyNumberFormat="1" applyFont="1" applyFill="1" applyBorder="1" applyAlignment="1">
      <alignment horizontal="center" vertical="center"/>
      <protection/>
    </xf>
    <xf numFmtId="0" fontId="158" fillId="0" borderId="60" xfId="61" applyFont="1" applyFill="1" applyBorder="1" applyAlignment="1">
      <alignment horizontal="center" vertical="center"/>
      <protection/>
    </xf>
    <xf numFmtId="236" fontId="28" fillId="37" borderId="52" xfId="61" applyNumberFormat="1" applyFont="1" applyFill="1" applyBorder="1" applyAlignment="1">
      <alignment horizontal="center" vertical="center"/>
      <protection/>
    </xf>
    <xf numFmtId="237" fontId="28" fillId="37" borderId="63" xfId="61" applyNumberFormat="1" applyFont="1" applyFill="1" applyBorder="1" applyAlignment="1">
      <alignment horizontal="center" vertical="center"/>
      <protection/>
    </xf>
    <xf numFmtId="237" fontId="28" fillId="37" borderId="73" xfId="61" applyNumberFormat="1" applyFont="1" applyFill="1" applyBorder="1" applyAlignment="1">
      <alignment horizontal="center" vertical="center"/>
      <protection/>
    </xf>
    <xf numFmtId="237" fontId="28" fillId="37" borderId="53" xfId="61" applyNumberFormat="1" applyFont="1" applyFill="1" applyBorder="1" applyAlignment="1">
      <alignment horizontal="center" vertical="center"/>
      <protection/>
    </xf>
    <xf numFmtId="237" fontId="28" fillId="37" borderId="59" xfId="61" applyNumberFormat="1" applyFont="1" applyFill="1" applyBorder="1" applyAlignment="1">
      <alignment horizontal="center" vertical="center"/>
      <protection/>
    </xf>
    <xf numFmtId="0" fontId="29" fillId="37" borderId="60" xfId="61" applyFont="1" applyFill="1" applyBorder="1" applyAlignment="1">
      <alignment horizontal="center" vertical="center"/>
      <protection/>
    </xf>
    <xf numFmtId="236" fontId="28" fillId="37" borderId="79" xfId="61" applyNumberFormat="1" applyFont="1" applyFill="1" applyBorder="1" applyAlignment="1">
      <alignment horizontal="center" vertical="center"/>
      <protection/>
    </xf>
    <xf numFmtId="237" fontId="28" fillId="37" borderId="62" xfId="61" applyNumberFormat="1" applyFont="1" applyFill="1" applyBorder="1" applyAlignment="1">
      <alignment horizontal="center" vertical="center"/>
      <protection/>
    </xf>
    <xf numFmtId="237" fontId="28" fillId="37" borderId="18" xfId="61" applyNumberFormat="1" applyFont="1" applyFill="1" applyBorder="1" applyAlignment="1">
      <alignment horizontal="center" vertical="center"/>
      <protection/>
    </xf>
    <xf numFmtId="237" fontId="28" fillId="37" borderId="80" xfId="61" applyNumberFormat="1" applyFont="1" applyFill="1" applyBorder="1" applyAlignment="1">
      <alignment horizontal="center" vertical="center"/>
      <protection/>
    </xf>
    <xf numFmtId="0" fontId="29" fillId="37" borderId="81" xfId="61" applyFont="1" applyFill="1" applyBorder="1" applyAlignment="1">
      <alignment horizontal="center" vertical="center"/>
      <protection/>
    </xf>
    <xf numFmtId="237" fontId="28" fillId="37" borderId="58" xfId="61" applyNumberFormat="1" applyFont="1" applyFill="1" applyBorder="1" applyAlignment="1">
      <alignment horizontal="center" vertical="center"/>
      <protection/>
    </xf>
    <xf numFmtId="0" fontId="57" fillId="37" borderId="73" xfId="64" applyFont="1" applyFill="1" applyBorder="1" applyAlignment="1">
      <alignment horizontal="center" vertical="center"/>
      <protection/>
    </xf>
    <xf numFmtId="0" fontId="57" fillId="37" borderId="53" xfId="64" applyFont="1" applyFill="1" applyBorder="1" applyAlignment="1">
      <alignment horizontal="center" vertical="center"/>
      <protection/>
    </xf>
    <xf numFmtId="0" fontId="31" fillId="37" borderId="75" xfId="61" applyFont="1" applyFill="1" applyBorder="1" applyAlignment="1">
      <alignment horizontal="center" vertical="center"/>
      <protection/>
    </xf>
    <xf numFmtId="0" fontId="57" fillId="37" borderId="63" xfId="64" applyFont="1" applyFill="1" applyBorder="1" applyAlignment="1">
      <alignment horizontal="center" vertical="center"/>
      <protection/>
    </xf>
    <xf numFmtId="0" fontId="29" fillId="37" borderId="75" xfId="61" applyFont="1" applyFill="1" applyBorder="1" applyAlignment="1">
      <alignment horizontal="center" vertical="center"/>
      <protection/>
    </xf>
    <xf numFmtId="0" fontId="155" fillId="37" borderId="63" xfId="65" applyFont="1" applyFill="1" applyBorder="1" applyAlignment="1">
      <alignment horizontal="center" vertical="center"/>
      <protection/>
    </xf>
    <xf numFmtId="237" fontId="31" fillId="37" borderId="59" xfId="61" applyNumberFormat="1" applyFont="1" applyFill="1" applyBorder="1" applyAlignment="1">
      <alignment horizontal="center" vertical="center"/>
      <protection/>
    </xf>
    <xf numFmtId="237" fontId="31" fillId="0" borderId="59" xfId="61" applyNumberFormat="1" applyFont="1" applyFill="1" applyBorder="1" applyAlignment="1">
      <alignment horizontal="center" vertical="center"/>
      <protection/>
    </xf>
    <xf numFmtId="0" fontId="155" fillId="37" borderId="53" xfId="65" applyFont="1" applyFill="1" applyBorder="1" applyAlignment="1">
      <alignment horizontal="center" vertical="center"/>
      <protection/>
    </xf>
    <xf numFmtId="237" fontId="28" fillId="37" borderId="57" xfId="61" applyNumberFormat="1" applyFont="1" applyFill="1" applyBorder="1" applyAlignment="1">
      <alignment horizontal="center" vertical="center"/>
      <protection/>
    </xf>
    <xf numFmtId="237" fontId="28" fillId="37" borderId="72" xfId="61" applyNumberFormat="1" applyFont="1" applyFill="1" applyBorder="1" applyAlignment="1">
      <alignment horizontal="center" vertical="center"/>
      <protection/>
    </xf>
    <xf numFmtId="0" fontId="30" fillId="37" borderId="60" xfId="61" applyFont="1" applyFill="1" applyBorder="1" applyAlignment="1">
      <alignment horizontal="center" vertical="center"/>
      <protection/>
    </xf>
    <xf numFmtId="236" fontId="28" fillId="37" borderId="54" xfId="61" applyNumberFormat="1" applyFont="1" applyFill="1" applyBorder="1" applyAlignment="1">
      <alignment horizontal="center" vertical="center"/>
      <protection/>
    </xf>
    <xf numFmtId="237" fontId="28" fillId="37" borderId="64" xfId="61" applyNumberFormat="1" applyFont="1" applyFill="1" applyBorder="1" applyAlignment="1">
      <alignment horizontal="center" vertical="center"/>
      <protection/>
    </xf>
    <xf numFmtId="237" fontId="28" fillId="37" borderId="78" xfId="61" applyNumberFormat="1" applyFont="1" applyFill="1" applyBorder="1" applyAlignment="1">
      <alignment horizontal="center" vertical="center"/>
      <protection/>
    </xf>
    <xf numFmtId="237" fontId="28" fillId="37" borderId="42" xfId="61" applyNumberFormat="1" applyFont="1" applyFill="1" applyBorder="1" applyAlignment="1">
      <alignment horizontal="center" vertical="center"/>
      <protection/>
    </xf>
    <xf numFmtId="237" fontId="28" fillId="37" borderId="68" xfId="61" applyNumberFormat="1" applyFont="1" applyFill="1" applyBorder="1" applyAlignment="1">
      <alignment horizontal="center" vertical="center"/>
      <protection/>
    </xf>
    <xf numFmtId="0" fontId="29" fillId="37" borderId="69" xfId="61" applyFont="1" applyFill="1" applyBorder="1" applyAlignment="1">
      <alignment horizontal="center" vertical="center"/>
      <protection/>
    </xf>
    <xf numFmtId="237" fontId="157" fillId="37" borderId="59" xfId="61" applyNumberFormat="1" applyFont="1" applyFill="1" applyBorder="1" applyAlignment="1">
      <alignment horizontal="center" vertical="center"/>
      <protection/>
    </xf>
    <xf numFmtId="0" fontId="29" fillId="37" borderId="60" xfId="61" applyFont="1" applyFill="1" applyBorder="1" applyAlignment="1">
      <alignment horizontal="center" vertical="center" shrinkToFit="1"/>
      <protection/>
    </xf>
    <xf numFmtId="0" fontId="57" fillId="0" borderId="56" xfId="64" applyFont="1" applyFill="1" applyBorder="1" applyAlignment="1">
      <alignment horizontal="center" vertical="center"/>
      <protection/>
    </xf>
    <xf numFmtId="0" fontId="155" fillId="0" borderId="53" xfId="65" applyFont="1" applyFill="1" applyBorder="1" applyAlignment="1">
      <alignment horizontal="center" vertical="center"/>
      <protection/>
    </xf>
    <xf numFmtId="0" fontId="31" fillId="37" borderId="60" xfId="61" applyFont="1" applyFill="1" applyBorder="1" applyAlignment="1">
      <alignment horizontal="center" vertical="center"/>
      <protection/>
    </xf>
    <xf numFmtId="0" fontId="30" fillId="37" borderId="69" xfId="61" applyFont="1" applyFill="1" applyBorder="1" applyAlignment="1">
      <alignment horizontal="center" vertical="center"/>
      <protection/>
    </xf>
    <xf numFmtId="236" fontId="28" fillId="37" borderId="55" xfId="61" applyNumberFormat="1" applyFont="1" applyFill="1" applyBorder="1" applyAlignment="1">
      <alignment horizontal="center" vertical="center"/>
      <protection/>
    </xf>
    <xf numFmtId="237" fontId="28" fillId="37" borderId="65" xfId="61" applyNumberFormat="1" applyFont="1" applyFill="1" applyBorder="1" applyAlignment="1">
      <alignment horizontal="center" vertical="center"/>
      <protection/>
    </xf>
    <xf numFmtId="237" fontId="28" fillId="37" borderId="77" xfId="61" applyNumberFormat="1" applyFont="1" applyFill="1" applyBorder="1" applyAlignment="1">
      <alignment horizontal="center" vertical="center"/>
      <protection/>
    </xf>
    <xf numFmtId="237" fontId="28" fillId="37" borderId="56" xfId="61" applyNumberFormat="1" applyFont="1" applyFill="1" applyBorder="1" applyAlignment="1">
      <alignment horizontal="center" vertical="center"/>
      <protection/>
    </xf>
    <xf numFmtId="237" fontId="28" fillId="37" borderId="70" xfId="61" applyNumberFormat="1" applyFont="1" applyFill="1" applyBorder="1" applyAlignment="1">
      <alignment horizontal="center" vertical="center"/>
      <protection/>
    </xf>
    <xf numFmtId="0" fontId="29" fillId="37" borderId="71" xfId="61" applyFont="1" applyFill="1" applyBorder="1" applyAlignment="1">
      <alignment horizontal="center" vertical="center"/>
      <protection/>
    </xf>
    <xf numFmtId="236" fontId="28" fillId="37" borderId="84" xfId="61" applyNumberFormat="1" applyFont="1" applyFill="1" applyBorder="1" applyAlignment="1">
      <alignment horizontal="center" vertical="center"/>
      <protection/>
    </xf>
    <xf numFmtId="237" fontId="28" fillId="37" borderId="85" xfId="61" applyNumberFormat="1" applyFont="1" applyFill="1" applyBorder="1" applyAlignment="1">
      <alignment horizontal="center" vertical="center"/>
      <protection/>
    </xf>
    <xf numFmtId="237" fontId="28" fillId="37" borderId="86" xfId="61" applyNumberFormat="1" applyFont="1" applyFill="1" applyBorder="1" applyAlignment="1">
      <alignment horizontal="center" vertical="center"/>
      <protection/>
    </xf>
    <xf numFmtId="0" fontId="31" fillId="37" borderId="87" xfId="61" applyFont="1" applyFill="1" applyBorder="1" applyAlignment="1">
      <alignment horizontal="center" vertical="center"/>
      <protection/>
    </xf>
    <xf numFmtId="0" fontId="155" fillId="0" borderId="63" xfId="65" applyFont="1" applyFill="1" applyBorder="1" applyAlignment="1">
      <alignment horizontal="center" vertical="center"/>
      <protection/>
    </xf>
    <xf numFmtId="0" fontId="58" fillId="37" borderId="63" xfId="63" applyNumberFormat="1" applyFont="1" applyFill="1" applyBorder="1" applyAlignment="1">
      <alignment horizontal="center" vertical="center"/>
      <protection/>
    </xf>
    <xf numFmtId="0" fontId="30" fillId="0" borderId="81" xfId="61" applyFont="1" applyFill="1" applyBorder="1" applyAlignment="1">
      <alignment horizontal="center" vertical="center"/>
      <protection/>
    </xf>
    <xf numFmtId="237" fontId="157" fillId="37" borderId="53" xfId="61" applyNumberFormat="1" applyFont="1" applyFill="1" applyBorder="1" applyAlignment="1">
      <alignment horizontal="center" vertical="center"/>
      <protection/>
    </xf>
    <xf numFmtId="237" fontId="157" fillId="37" borderId="63" xfId="61" applyNumberFormat="1" applyFont="1" applyFill="1" applyBorder="1" applyAlignment="1">
      <alignment horizontal="center" vertical="center"/>
      <protection/>
    </xf>
    <xf numFmtId="237" fontId="157" fillId="37" borderId="73" xfId="61" applyNumberFormat="1" applyFont="1" applyFill="1" applyBorder="1" applyAlignment="1">
      <alignment horizontal="center" vertical="center"/>
      <protection/>
    </xf>
    <xf numFmtId="0" fontId="158" fillId="37" borderId="60" xfId="61" applyFont="1" applyFill="1" applyBorder="1" applyAlignment="1">
      <alignment horizontal="center" vertical="center"/>
      <protection/>
    </xf>
    <xf numFmtId="0" fontId="158" fillId="0" borderId="59" xfId="61" applyFont="1" applyFill="1" applyBorder="1" applyAlignment="1">
      <alignment horizontal="center" vertical="center"/>
      <protection/>
    </xf>
    <xf numFmtId="0" fontId="159" fillId="0" borderId="73" xfId="64" applyFont="1" applyFill="1" applyBorder="1" applyAlignment="1">
      <alignment horizontal="center" vertical="center"/>
      <protection/>
    </xf>
    <xf numFmtId="0" fontId="159" fillId="0" borderId="53" xfId="64" applyFont="1" applyFill="1" applyBorder="1" applyAlignment="1">
      <alignment horizontal="center" vertical="center"/>
      <protection/>
    </xf>
    <xf numFmtId="0" fontId="159" fillId="0" borderId="72" xfId="64" applyFont="1" applyFill="1" applyBorder="1" applyAlignment="1">
      <alignment horizontal="center" vertical="center"/>
      <protection/>
    </xf>
    <xf numFmtId="0" fontId="159" fillId="0" borderId="18" xfId="64" applyFont="1" applyFill="1" applyBorder="1" applyAlignment="1">
      <alignment horizontal="center" vertical="center"/>
      <protection/>
    </xf>
    <xf numFmtId="237" fontId="157" fillId="0" borderId="18" xfId="61" applyNumberFormat="1" applyFont="1" applyFill="1" applyBorder="1" applyAlignment="1">
      <alignment horizontal="center" vertical="center"/>
      <protection/>
    </xf>
    <xf numFmtId="237" fontId="157" fillId="0" borderId="62" xfId="61" applyNumberFormat="1" applyFont="1" applyFill="1" applyBorder="1" applyAlignment="1">
      <alignment horizontal="center" vertical="center"/>
      <protection/>
    </xf>
    <xf numFmtId="237" fontId="157" fillId="0" borderId="80" xfId="61" applyNumberFormat="1" applyFont="1" applyFill="1" applyBorder="1" applyAlignment="1">
      <alignment horizontal="center" vertical="center"/>
      <protection/>
    </xf>
    <xf numFmtId="0" fontId="158" fillId="0" borderId="81" xfId="61" applyFont="1" applyFill="1" applyBorder="1" applyAlignment="1">
      <alignment horizontal="center" vertical="center"/>
      <protection/>
    </xf>
    <xf numFmtId="0" fontId="160" fillId="0" borderId="75" xfId="61" applyFont="1" applyFill="1" applyBorder="1" applyAlignment="1">
      <alignment horizontal="center" vertical="center"/>
      <protection/>
    </xf>
    <xf numFmtId="0" fontId="159" fillId="0" borderId="63" xfId="64" applyFont="1" applyFill="1" applyBorder="1" applyAlignment="1">
      <alignment horizontal="center" vertical="center"/>
      <protection/>
    </xf>
    <xf numFmtId="0" fontId="161" fillId="0" borderId="75" xfId="61" applyFont="1" applyFill="1" applyBorder="1" applyAlignment="1">
      <alignment horizontal="center" vertical="center"/>
      <protection/>
    </xf>
    <xf numFmtId="0" fontId="161" fillId="0" borderId="60" xfId="61" applyFont="1" applyFill="1" applyBorder="1" applyAlignment="1">
      <alignment horizontal="center" vertical="center"/>
      <protection/>
    </xf>
    <xf numFmtId="0" fontId="162" fillId="0" borderId="63" xfId="65" applyFont="1" applyFill="1" applyBorder="1" applyAlignment="1">
      <alignment horizontal="center" vertical="center"/>
      <protection/>
    </xf>
    <xf numFmtId="0" fontId="163" fillId="0" borderId="53" xfId="63" applyNumberFormat="1" applyFont="1" applyFill="1" applyBorder="1" applyAlignment="1">
      <alignment vertical="center"/>
      <protection/>
    </xf>
    <xf numFmtId="237" fontId="28" fillId="36" borderId="63" xfId="61" applyNumberFormat="1" applyFont="1" applyFill="1" applyBorder="1" applyAlignment="1">
      <alignment horizontal="center" vertical="center"/>
      <protection/>
    </xf>
    <xf numFmtId="236" fontId="28" fillId="36" borderId="52" xfId="61" applyNumberFormat="1" applyFont="1" applyFill="1" applyBorder="1" applyAlignment="1">
      <alignment horizontal="center" vertical="center"/>
      <protection/>
    </xf>
    <xf numFmtId="237" fontId="28" fillId="36" borderId="58" xfId="61" applyNumberFormat="1" applyFont="1" applyFill="1" applyBorder="1" applyAlignment="1">
      <alignment horizontal="center" vertical="center"/>
      <protection/>
    </xf>
    <xf numFmtId="0" fontId="159" fillId="37" borderId="73" xfId="64" applyFont="1" applyFill="1" applyBorder="1" applyAlignment="1">
      <alignment horizontal="center" vertical="center"/>
      <protection/>
    </xf>
    <xf numFmtId="0" fontId="26" fillId="0" borderId="0" xfId="65" applyFont="1" applyFill="1" applyAlignment="1">
      <alignment vertical="center"/>
      <protection/>
    </xf>
    <xf numFmtId="0" fontId="26" fillId="36" borderId="0" xfId="65" applyFont="1" applyFill="1" applyAlignment="1">
      <alignment vertical="center"/>
      <protection/>
    </xf>
    <xf numFmtId="0" fontId="164" fillId="0" borderId="53" xfId="64" applyFont="1" applyBorder="1" applyAlignment="1">
      <alignment horizontal="center" vertical="center"/>
      <protection/>
    </xf>
    <xf numFmtId="0" fontId="164" fillId="0" borderId="53" xfId="64" applyFont="1" applyFill="1" applyBorder="1" applyAlignment="1">
      <alignment horizontal="center" vertical="center"/>
      <protection/>
    </xf>
    <xf numFmtId="0" fontId="164" fillId="0" borderId="73" xfId="64" applyFont="1" applyBorder="1" applyAlignment="1">
      <alignment horizontal="center" vertical="center"/>
      <protection/>
    </xf>
    <xf numFmtId="0" fontId="164" fillId="0" borderId="63" xfId="64" applyFont="1" applyFill="1" applyBorder="1" applyAlignment="1">
      <alignment horizontal="center" vertical="center"/>
      <protection/>
    </xf>
    <xf numFmtId="0" fontId="164" fillId="0" borderId="18" xfId="64" applyFont="1" applyBorder="1" applyAlignment="1">
      <alignment horizontal="center" vertical="center"/>
      <protection/>
    </xf>
    <xf numFmtId="237" fontId="28" fillId="0" borderId="85" xfId="61" applyNumberFormat="1" applyFont="1" applyFill="1" applyBorder="1" applyAlignment="1">
      <alignment horizontal="center" vertical="center"/>
      <protection/>
    </xf>
    <xf numFmtId="0" fontId="164" fillId="0" borderId="63" xfId="64" applyFont="1" applyBorder="1" applyAlignment="1">
      <alignment horizontal="center" vertical="center"/>
      <protection/>
    </xf>
    <xf numFmtId="0" fontId="7" fillId="0" borderId="62" xfId="63" applyNumberFormat="1" applyFont="1" applyFill="1" applyBorder="1" applyAlignment="1">
      <alignment vertical="center"/>
      <protection/>
    </xf>
    <xf numFmtId="0" fontId="165" fillId="0" borderId="0" xfId="65" applyFont="1" applyAlignment="1">
      <alignment horizontal="center" vertical="center"/>
      <protection/>
    </xf>
    <xf numFmtId="0" fontId="165" fillId="0" borderId="0" xfId="65" applyFont="1" applyAlignment="1">
      <alignment horizontal="left" vertical="center"/>
      <protection/>
    </xf>
    <xf numFmtId="0" fontId="165" fillId="0" borderId="0" xfId="65" applyFont="1" applyFill="1" applyAlignment="1">
      <alignment horizontal="center" vertical="center"/>
      <protection/>
    </xf>
    <xf numFmtId="0" fontId="165" fillId="0" borderId="0" xfId="65" applyFont="1" applyFill="1" applyAlignment="1">
      <alignment vertical="center"/>
      <protection/>
    </xf>
    <xf numFmtId="0" fontId="165" fillId="0" borderId="0" xfId="65" applyFont="1" applyAlignment="1">
      <alignment vertical="center"/>
      <protection/>
    </xf>
    <xf numFmtId="0" fontId="33" fillId="0" borderId="0" xfId="64" applyFont="1" applyBorder="1" applyAlignment="1">
      <alignment vertical="center"/>
      <protection/>
    </xf>
    <xf numFmtId="0" fontId="52" fillId="0" borderId="15" xfId="64" applyFont="1" applyFill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7" fillId="0" borderId="21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NumberFormat="1" applyFont="1" applyFill="1" applyBorder="1" applyAlignment="1">
      <alignment horizontal="center" vertical="center"/>
      <protection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0" fontId="11" fillId="0" borderId="0" xfId="63" applyNumberFormat="1" applyFont="1" applyFill="1" applyAlignment="1">
      <alignment horizontal="center" vertical="center"/>
      <protection/>
    </xf>
    <xf numFmtId="0" fontId="7" fillId="0" borderId="0" xfId="63" applyNumberFormat="1" applyFont="1" applyFill="1" applyAlignment="1">
      <alignment horizontal="center" vertical="center"/>
      <protection/>
    </xf>
    <xf numFmtId="236" fontId="29" fillId="0" borderId="88" xfId="61" applyNumberFormat="1" applyFont="1" applyFill="1" applyBorder="1" applyAlignment="1">
      <alignment horizontal="center" vertical="center"/>
      <protection/>
    </xf>
    <xf numFmtId="236" fontId="29" fillId="0" borderId="89" xfId="61" applyNumberFormat="1" applyFont="1" applyFill="1" applyBorder="1" applyAlignment="1">
      <alignment horizontal="center" vertical="center"/>
      <protection/>
    </xf>
    <xf numFmtId="236" fontId="29" fillId="0" borderId="90" xfId="61" applyNumberFormat="1" applyFont="1" applyFill="1" applyBorder="1" applyAlignment="1">
      <alignment horizontal="center" vertical="center"/>
      <protection/>
    </xf>
    <xf numFmtId="236" fontId="29" fillId="0" borderId="91" xfId="61" applyNumberFormat="1" applyFont="1" applyFill="1" applyBorder="1" applyAlignment="1">
      <alignment horizontal="center" vertical="center"/>
      <protection/>
    </xf>
    <xf numFmtId="236" fontId="29" fillId="0" borderId="92" xfId="61" applyNumberFormat="1" applyFont="1" applyFill="1" applyBorder="1" applyAlignment="1">
      <alignment horizontal="center" vertical="center"/>
      <protection/>
    </xf>
    <xf numFmtId="236" fontId="29" fillId="0" borderId="93" xfId="61" applyNumberFormat="1" applyFont="1" applyFill="1" applyBorder="1" applyAlignment="1">
      <alignment horizontal="center" vertical="center"/>
      <protection/>
    </xf>
    <xf numFmtId="236" fontId="29" fillId="0" borderId="94" xfId="61" applyNumberFormat="1" applyFont="1" applyFill="1" applyBorder="1" applyAlignment="1">
      <alignment horizontal="center" vertical="center"/>
      <protection/>
    </xf>
    <xf numFmtId="236" fontId="29" fillId="0" borderId="95" xfId="61" applyNumberFormat="1" applyFont="1" applyFill="1" applyBorder="1" applyAlignment="1">
      <alignment horizontal="center" vertical="center"/>
      <protection/>
    </xf>
    <xf numFmtId="236" fontId="29" fillId="0" borderId="96" xfId="61" applyNumberFormat="1" applyFont="1" applyFill="1" applyBorder="1" applyAlignment="1">
      <alignment horizontal="center" vertical="center"/>
      <protection/>
    </xf>
    <xf numFmtId="0" fontId="29" fillId="0" borderId="97" xfId="61" applyFont="1" applyFill="1" applyBorder="1" applyAlignment="1">
      <alignment horizontal="center" vertical="center"/>
      <protection/>
    </xf>
    <xf numFmtId="0" fontId="29" fillId="0" borderId="98" xfId="61" applyFont="1" applyFill="1" applyBorder="1" applyAlignment="1">
      <alignment horizontal="center" vertical="center"/>
      <protection/>
    </xf>
    <xf numFmtId="0" fontId="29" fillId="0" borderId="99" xfId="61" applyFont="1" applyFill="1" applyBorder="1" applyAlignment="1">
      <alignment horizontal="center" vertical="center"/>
      <protection/>
    </xf>
    <xf numFmtId="0" fontId="166" fillId="38" borderId="0" xfId="63" applyFont="1" applyFill="1" applyBorder="1" applyAlignment="1">
      <alignment horizontal="center" vertical="center"/>
      <protection/>
    </xf>
    <xf numFmtId="0" fontId="7" fillId="0" borderId="100" xfId="63" applyFont="1" applyFill="1" applyBorder="1" applyAlignment="1">
      <alignment horizontal="center" vertical="center"/>
      <protection/>
    </xf>
    <xf numFmtId="0" fontId="7" fillId="0" borderId="79" xfId="63" applyFont="1" applyFill="1" applyBorder="1" applyAlignment="1">
      <alignment horizontal="center" vertical="center"/>
      <protection/>
    </xf>
    <xf numFmtId="0" fontId="7" fillId="0" borderId="10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29" fillId="0" borderId="102" xfId="61" applyFont="1" applyFill="1" applyBorder="1" applyAlignment="1">
      <alignment horizontal="center" vertical="center"/>
      <protection/>
    </xf>
    <xf numFmtId="0" fontId="29" fillId="0" borderId="103" xfId="61" applyNumberFormat="1" applyFont="1" applyFill="1" applyBorder="1" applyAlignment="1" applyProtection="1">
      <alignment horizontal="center" vertical="center"/>
      <protection locked="0"/>
    </xf>
    <xf numFmtId="0" fontId="29" fillId="0" borderId="104" xfId="61" applyNumberFormat="1" applyFont="1" applyFill="1" applyBorder="1" applyAlignment="1" applyProtection="1">
      <alignment horizontal="center" vertical="center"/>
      <protection locked="0"/>
    </xf>
    <xf numFmtId="0" fontId="7" fillId="0" borderId="105" xfId="63" applyFont="1" applyFill="1" applyBorder="1" applyAlignment="1">
      <alignment horizontal="center" vertical="center"/>
      <protection/>
    </xf>
    <xf numFmtId="0" fontId="58" fillId="0" borderId="106" xfId="63" applyFont="1" applyFill="1" applyBorder="1" applyAlignment="1">
      <alignment horizontal="center" vertical="center" wrapText="1" shrinkToFit="1"/>
      <protection/>
    </xf>
    <xf numFmtId="0" fontId="58" fillId="0" borderId="80" xfId="63" applyFont="1" applyFill="1" applyBorder="1" applyAlignment="1">
      <alignment horizontal="center" vertical="center" wrapText="1" shrinkToFit="1"/>
      <protection/>
    </xf>
    <xf numFmtId="0" fontId="7" fillId="0" borderId="107" xfId="63" applyFont="1" applyFill="1" applyBorder="1" applyAlignment="1">
      <alignment horizontal="center" vertical="center" shrinkToFit="1"/>
      <protection/>
    </xf>
    <xf numFmtId="0" fontId="7" fillId="0" borderId="81" xfId="63" applyFont="1" applyFill="1" applyBorder="1" applyAlignment="1">
      <alignment horizontal="center" vertical="center" shrinkToFit="1"/>
      <protection/>
    </xf>
    <xf numFmtId="0" fontId="7" fillId="0" borderId="108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7" fillId="0" borderId="109" xfId="63" applyFont="1" applyFill="1" applyBorder="1" applyAlignment="1">
      <alignment horizontal="center" vertical="center"/>
      <protection/>
    </xf>
    <xf numFmtId="0" fontId="7" fillId="0" borderId="110" xfId="63" applyFont="1" applyFill="1" applyBorder="1" applyAlignment="1">
      <alignment horizontal="center" vertical="center"/>
      <protection/>
    </xf>
    <xf numFmtId="0" fontId="7" fillId="0" borderId="111" xfId="63" applyFont="1" applyFill="1" applyBorder="1" applyAlignment="1">
      <alignment horizontal="center" vertical="center"/>
      <protection/>
    </xf>
    <xf numFmtId="0" fontId="7" fillId="0" borderId="112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35" fillId="0" borderId="0" xfId="65" applyFont="1" applyAlignment="1">
      <alignment horizontal="left" vertical="center"/>
      <protection/>
    </xf>
    <xf numFmtId="0" fontId="7" fillId="0" borderId="113" xfId="63" applyFont="1" applyFill="1" applyBorder="1" applyAlignment="1">
      <alignment horizontal="center" vertical="center"/>
      <protection/>
    </xf>
    <xf numFmtId="0" fontId="7" fillId="0" borderId="114" xfId="63" applyFont="1" applyFill="1" applyBorder="1" applyAlignment="1">
      <alignment horizontal="center" vertical="center"/>
      <protection/>
    </xf>
    <xf numFmtId="0" fontId="7" fillId="0" borderId="115" xfId="63" applyFont="1" applyFill="1" applyBorder="1" applyAlignment="1">
      <alignment horizontal="center" vertical="center"/>
      <protection/>
    </xf>
    <xf numFmtId="0" fontId="7" fillId="0" borderId="116" xfId="63" applyFont="1" applyFill="1" applyBorder="1" applyAlignment="1">
      <alignment horizontal="center" vertical="center" shrinkToFit="1"/>
      <protection/>
    </xf>
    <xf numFmtId="0" fontId="7" fillId="0" borderId="117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52" fillId="39" borderId="118" xfId="64" applyFont="1" applyFill="1" applyBorder="1" applyAlignment="1">
      <alignment horizontal="center" vertical="center"/>
      <protection/>
    </xf>
    <xf numFmtId="0" fontId="52" fillId="39" borderId="15" xfId="64" applyFont="1" applyFill="1" applyBorder="1" applyAlignment="1">
      <alignment horizontal="center" vertical="center"/>
      <protection/>
    </xf>
    <xf numFmtId="0" fontId="52" fillId="39" borderId="119" xfId="64" applyFont="1" applyFill="1" applyBorder="1" applyAlignment="1">
      <alignment horizontal="center" vertical="center"/>
      <protection/>
    </xf>
    <xf numFmtId="0" fontId="52" fillId="39" borderId="120" xfId="64" applyFont="1" applyFill="1" applyBorder="1" applyAlignment="1">
      <alignment horizontal="center" vertical="center"/>
      <protection/>
    </xf>
    <xf numFmtId="0" fontId="52" fillId="39" borderId="11" xfId="64" applyFont="1" applyFill="1" applyBorder="1" applyAlignment="1">
      <alignment horizontal="center" vertical="center"/>
      <protection/>
    </xf>
    <xf numFmtId="0" fontId="52" fillId="39" borderId="22" xfId="64" applyFont="1" applyFill="1" applyBorder="1" applyAlignment="1">
      <alignment horizontal="center" vertical="center"/>
      <protection/>
    </xf>
    <xf numFmtId="0" fontId="33" fillId="0" borderId="121" xfId="64" applyFont="1" applyBorder="1" applyAlignment="1">
      <alignment horizontal="center" vertical="center"/>
      <protection/>
    </xf>
    <xf numFmtId="0" fontId="33" fillId="0" borderId="27" xfId="64" applyFont="1" applyBorder="1" applyAlignment="1">
      <alignment horizontal="center" vertical="center"/>
      <protection/>
    </xf>
    <xf numFmtId="0" fontId="52" fillId="39" borderId="10" xfId="64" applyFont="1" applyFill="1" applyBorder="1" applyAlignment="1">
      <alignment horizontal="center" vertical="center"/>
      <protection/>
    </xf>
    <xf numFmtId="0" fontId="52" fillId="39" borderId="122" xfId="64" applyFont="1" applyFill="1" applyBorder="1" applyAlignment="1">
      <alignment horizontal="center" vertical="center"/>
      <protection/>
    </xf>
    <xf numFmtId="0" fontId="52" fillId="39" borderId="21" xfId="64" applyFont="1" applyFill="1" applyBorder="1" applyAlignment="1">
      <alignment horizontal="center" vertical="center"/>
      <protection/>
    </xf>
    <xf numFmtId="0" fontId="21" fillId="0" borderId="58" xfId="64" applyFont="1" applyBorder="1" applyAlignment="1">
      <alignment horizontal="left" vertical="center"/>
      <protection/>
    </xf>
    <xf numFmtId="0" fontId="21" fillId="0" borderId="82" xfId="64" applyFont="1" applyBorder="1" applyAlignment="1">
      <alignment horizontal="left" vertical="center"/>
      <protection/>
    </xf>
    <xf numFmtId="0" fontId="21" fillId="0" borderId="83" xfId="64" applyFont="1" applyBorder="1" applyAlignment="1">
      <alignment horizontal="left" vertical="center"/>
      <protection/>
    </xf>
    <xf numFmtId="0" fontId="40" fillId="0" borderId="73" xfId="64" applyFont="1" applyFill="1" applyBorder="1" applyAlignment="1">
      <alignment horizontal="center" vertical="center"/>
      <protection/>
    </xf>
    <xf numFmtId="0" fontId="40" fillId="0" borderId="53" xfId="64" applyFont="1" applyFill="1" applyBorder="1" applyAlignment="1">
      <alignment horizontal="center" vertical="center"/>
      <protection/>
    </xf>
    <xf numFmtId="0" fontId="40" fillId="0" borderId="72" xfId="64" applyFont="1" applyFill="1" applyBorder="1" applyAlignment="1">
      <alignment horizontal="center" vertical="center"/>
      <protection/>
    </xf>
    <xf numFmtId="0" fontId="40" fillId="0" borderId="18" xfId="64" applyFont="1" applyFill="1" applyBorder="1" applyAlignment="1">
      <alignment horizontal="center" vertical="center"/>
      <protection/>
    </xf>
    <xf numFmtId="0" fontId="59" fillId="0" borderId="53" xfId="64" applyFont="1" applyFill="1" applyBorder="1" applyAlignment="1">
      <alignment horizontal="center" vertical="center"/>
      <protection/>
    </xf>
    <xf numFmtId="0" fontId="59" fillId="0" borderId="63" xfId="64" applyFont="1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62" xfId="64" applyFont="1" applyFill="1" applyBorder="1" applyAlignment="1">
      <alignment horizontal="center" vertical="center"/>
      <protection/>
    </xf>
    <xf numFmtId="0" fontId="36" fillId="40" borderId="0" xfId="64" applyFont="1" applyFill="1" applyBorder="1" applyAlignment="1">
      <alignment horizontal="left" vertical="center" wrapText="1"/>
      <protection/>
    </xf>
    <xf numFmtId="0" fontId="139" fillId="0" borderId="123" xfId="62" applyFont="1" applyFill="1" applyBorder="1" applyAlignment="1">
      <alignment vertical="center" shrinkToFit="1"/>
      <protection/>
    </xf>
    <xf numFmtId="0" fontId="139" fillId="0" borderId="124" xfId="62" applyFont="1" applyFill="1" applyBorder="1" applyAlignment="1">
      <alignment vertical="center" shrinkToFit="1"/>
      <protection/>
    </xf>
    <xf numFmtId="0" fontId="139" fillId="39" borderId="123" xfId="62" applyFont="1" applyFill="1" applyBorder="1" applyAlignment="1">
      <alignment vertical="center" shrinkToFit="1"/>
      <protection/>
    </xf>
    <xf numFmtId="0" fontId="139" fillId="39" borderId="124" xfId="62" applyFont="1" applyFill="1" applyBorder="1" applyAlignment="1">
      <alignment vertical="center" shrinkToFit="1"/>
      <protection/>
    </xf>
    <xf numFmtId="0" fontId="65" fillId="40" borderId="0" xfId="64" applyFont="1" applyFill="1" applyBorder="1" applyAlignment="1">
      <alignment horizontal="left" vertical="center"/>
      <protection/>
    </xf>
    <xf numFmtId="0" fontId="167" fillId="40" borderId="0" xfId="64" applyFont="1" applyFill="1" applyBorder="1" applyAlignment="1">
      <alignment horizontal="left" vertical="center"/>
      <protection/>
    </xf>
    <xf numFmtId="0" fontId="59" fillId="0" borderId="42" xfId="64" applyFont="1" applyFill="1" applyBorder="1" applyAlignment="1">
      <alignment horizontal="center" vertical="center"/>
      <protection/>
    </xf>
    <xf numFmtId="0" fontId="59" fillId="0" borderId="64" xfId="64" applyFont="1" applyFill="1" applyBorder="1" applyAlignment="1">
      <alignment horizontal="center" vertical="center"/>
      <protection/>
    </xf>
    <xf numFmtId="0" fontId="139" fillId="0" borderId="125" xfId="62" applyFont="1" applyFill="1" applyBorder="1" applyAlignment="1">
      <alignment vertical="center" shrinkToFit="1"/>
      <protection/>
    </xf>
    <xf numFmtId="0" fontId="15" fillId="0" borderId="0" xfId="64" applyFont="1" applyFill="1" applyBorder="1" applyAlignment="1">
      <alignment horizontal="center" vertical="center" wrapText="1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68" fillId="0" borderId="126" xfId="64" applyFont="1" applyFill="1" applyBorder="1" applyAlignment="1">
      <alignment horizontal="center" vertical="center" shrinkToFit="1"/>
      <protection/>
    </xf>
    <xf numFmtId="0" fontId="168" fillId="0" borderId="127" xfId="64" applyFont="1" applyFill="1" applyBorder="1" applyAlignment="1">
      <alignment horizontal="center" vertical="center" shrinkToFit="1"/>
      <protection/>
    </xf>
    <xf numFmtId="0" fontId="168" fillId="0" borderId="128" xfId="64" applyFont="1" applyFill="1" applyBorder="1" applyAlignment="1">
      <alignment horizontal="center" vertical="center" shrinkToFit="1"/>
      <protection/>
    </xf>
    <xf numFmtId="0" fontId="168" fillId="0" borderId="129" xfId="64" applyFont="1" applyFill="1" applyBorder="1" applyAlignment="1">
      <alignment horizontal="center" vertical="center" shrinkToFit="1"/>
      <protection/>
    </xf>
    <xf numFmtId="0" fontId="168" fillId="0" borderId="130" xfId="64" applyFont="1" applyFill="1" applyBorder="1" applyAlignment="1">
      <alignment horizontal="center" vertical="center" shrinkToFit="1"/>
      <protection/>
    </xf>
    <xf numFmtId="0" fontId="168" fillId="0" borderId="131" xfId="64" applyFont="1" applyFill="1" applyBorder="1" applyAlignment="1">
      <alignment horizontal="center" vertical="center" shrinkToFit="1"/>
      <protection/>
    </xf>
    <xf numFmtId="0" fontId="168" fillId="0" borderId="132" xfId="64" applyFont="1" applyFill="1" applyBorder="1" applyAlignment="1">
      <alignment horizontal="center" vertical="center" shrinkToFit="1"/>
      <protection/>
    </xf>
    <xf numFmtId="0" fontId="168" fillId="0" borderId="133" xfId="64" applyFont="1" applyFill="1" applyBorder="1" applyAlignment="1">
      <alignment horizontal="center" vertical="center" shrinkToFit="1"/>
      <protection/>
    </xf>
    <xf numFmtId="0" fontId="139" fillId="34" borderId="123" xfId="62" applyFont="1" applyFill="1" applyBorder="1" applyAlignment="1">
      <alignment vertical="center" shrinkToFit="1"/>
      <protection/>
    </xf>
    <xf numFmtId="0" fontId="139" fillId="34" borderId="124" xfId="62" applyFont="1" applyFill="1" applyBorder="1" applyAlignment="1">
      <alignment vertical="center" shrinkToFit="1"/>
      <protection/>
    </xf>
    <xf numFmtId="0" fontId="139" fillId="34" borderId="125" xfId="62" applyFont="1" applyFill="1" applyBorder="1" applyAlignment="1">
      <alignment vertical="center" shrinkToFit="1"/>
      <protection/>
    </xf>
    <xf numFmtId="0" fontId="139" fillId="34" borderId="10" xfId="62" applyFont="1" applyFill="1" applyBorder="1" applyAlignment="1">
      <alignment vertical="center" shrinkToFit="1"/>
      <protection/>
    </xf>
    <xf numFmtId="0" fontId="139" fillId="34" borderId="134" xfId="62" applyFont="1" applyFill="1" applyBorder="1" applyAlignment="1">
      <alignment vertical="center" shrinkToFit="1"/>
      <protection/>
    </xf>
    <xf numFmtId="0" fontId="139" fillId="0" borderId="10" xfId="62" applyFont="1" applyFill="1" applyBorder="1" applyAlignment="1">
      <alignment vertical="center" shrinkToFit="1"/>
      <protection/>
    </xf>
    <xf numFmtId="0" fontId="139" fillId="0" borderId="134" xfId="62" applyFont="1" applyFill="1" applyBorder="1" applyAlignment="1">
      <alignment vertical="center" shrinkToFit="1"/>
      <protection/>
    </xf>
    <xf numFmtId="0" fontId="139" fillId="34" borderId="135" xfId="62" applyFont="1" applyFill="1" applyBorder="1" applyAlignment="1">
      <alignment vertical="center" shrinkToFit="1"/>
      <protection/>
    </xf>
    <xf numFmtId="0" fontId="139" fillId="0" borderId="135" xfId="62" applyFont="1" applyFill="1" applyBorder="1" applyAlignment="1">
      <alignment vertical="center" shrinkToFit="1"/>
      <protection/>
    </xf>
    <xf numFmtId="0" fontId="139" fillId="0" borderId="123" xfId="62" applyNumberFormat="1" applyFont="1" applyFill="1" applyBorder="1" applyAlignment="1">
      <alignment vertical="center" shrinkToFit="1"/>
      <protection/>
    </xf>
    <xf numFmtId="0" fontId="139" fillId="0" borderId="124" xfId="62" applyNumberFormat="1" applyFont="1" applyFill="1" applyBorder="1" applyAlignment="1">
      <alignment vertical="center" shrinkToFit="1"/>
      <protection/>
    </xf>
    <xf numFmtId="0" fontId="139" fillId="39" borderId="10" xfId="62" applyFont="1" applyFill="1" applyBorder="1" applyAlignment="1">
      <alignment vertical="center" shrinkToFit="1"/>
      <protection/>
    </xf>
    <xf numFmtId="0" fontId="139" fillId="39" borderId="134" xfId="62" applyFont="1" applyFill="1" applyBorder="1" applyAlignment="1">
      <alignment vertical="center" shrinkToFit="1"/>
      <protection/>
    </xf>
    <xf numFmtId="0" fontId="139" fillId="0" borderId="10" xfId="62" applyNumberFormat="1" applyFont="1" applyFill="1" applyBorder="1" applyAlignment="1">
      <alignment vertical="center" shrinkToFit="1"/>
      <protection/>
    </xf>
    <xf numFmtId="0" fontId="139" fillId="0" borderId="134" xfId="62" applyNumberFormat="1" applyFont="1" applyFill="1" applyBorder="1" applyAlignment="1">
      <alignment vertical="center" shrinkToFit="1"/>
      <protection/>
    </xf>
    <xf numFmtId="0" fontId="139" fillId="34" borderId="10" xfId="62" applyNumberFormat="1" applyFont="1" applyFill="1" applyBorder="1" applyAlignment="1">
      <alignment vertical="center" shrinkToFit="1"/>
      <protection/>
    </xf>
    <xf numFmtId="0" fontId="139" fillId="34" borderId="134" xfId="62" applyNumberFormat="1" applyFont="1" applyFill="1" applyBorder="1" applyAlignment="1">
      <alignment vertical="center" shrinkToFit="1"/>
      <protection/>
    </xf>
    <xf numFmtId="0" fontId="139" fillId="41" borderId="10" xfId="62" applyFont="1" applyFill="1" applyBorder="1" applyAlignment="1">
      <alignment vertical="center" shrinkToFit="1"/>
      <protection/>
    </xf>
    <xf numFmtId="0" fontId="139" fillId="41" borderId="135" xfId="62" applyFont="1" applyFill="1" applyBorder="1" applyAlignment="1">
      <alignment vertical="center" shrinkToFit="1"/>
      <protection/>
    </xf>
    <xf numFmtId="0" fontId="139" fillId="39" borderId="10" xfId="62" applyNumberFormat="1" applyFont="1" applyFill="1" applyBorder="1" applyAlignment="1">
      <alignment vertical="center" shrinkToFit="1"/>
      <protection/>
    </xf>
    <xf numFmtId="0" fontId="139" fillId="39" borderId="134" xfId="62" applyNumberFormat="1" applyFont="1" applyFill="1" applyBorder="1" applyAlignment="1">
      <alignment vertical="center" shrinkToFit="1"/>
      <protection/>
    </xf>
    <xf numFmtId="0" fontId="139" fillId="41" borderId="134" xfId="62" applyFont="1" applyFill="1" applyBorder="1" applyAlignment="1">
      <alignment vertical="center" shrinkToFit="1"/>
      <protection/>
    </xf>
    <xf numFmtId="0" fontId="139" fillId="39" borderId="135" xfId="62" applyFont="1" applyFill="1" applyBorder="1" applyAlignment="1">
      <alignment vertical="center" shrinkToFit="1"/>
      <protection/>
    </xf>
    <xf numFmtId="0" fontId="169" fillId="0" borderId="10" xfId="62" applyFont="1" applyFill="1" applyBorder="1" applyAlignment="1">
      <alignment horizontal="center" vertical="center" shrinkToFit="1"/>
      <protection/>
    </xf>
    <xf numFmtId="0" fontId="169" fillId="0" borderId="134" xfId="62" applyFont="1" applyFill="1" applyBorder="1" applyAlignment="1">
      <alignment horizontal="center" vertical="center" shrinkToFit="1"/>
      <protection/>
    </xf>
    <xf numFmtId="0" fontId="169" fillId="0" borderId="10" xfId="62" applyNumberFormat="1" applyFont="1" applyFill="1" applyBorder="1" applyAlignment="1">
      <alignment horizontal="center" vertical="center" shrinkToFit="1"/>
      <protection/>
    </xf>
    <xf numFmtId="0" fontId="169" fillId="0" borderId="134" xfId="62" applyNumberFormat="1" applyFont="1" applyFill="1" applyBorder="1" applyAlignment="1">
      <alignment horizontal="center" vertical="center" shrinkToFit="1"/>
      <protection/>
    </xf>
    <xf numFmtId="0" fontId="169" fillId="0" borderId="135" xfId="62" applyFont="1" applyFill="1" applyBorder="1" applyAlignment="1">
      <alignment horizontal="center" vertical="center" shrinkToFit="1"/>
      <protection/>
    </xf>
    <xf numFmtId="0" fontId="139" fillId="42" borderId="10" xfId="62" applyFont="1" applyFill="1" applyBorder="1" applyAlignment="1">
      <alignment vertical="center" shrinkToFit="1"/>
      <protection/>
    </xf>
    <xf numFmtId="0" fontId="139" fillId="42" borderId="134" xfId="62" applyFont="1" applyFill="1" applyBorder="1" applyAlignment="1">
      <alignment vertical="center" shrinkToFit="1"/>
      <protection/>
    </xf>
    <xf numFmtId="0" fontId="139" fillId="42" borderId="10" xfId="62" applyNumberFormat="1" applyFont="1" applyFill="1" applyBorder="1" applyAlignment="1">
      <alignment vertical="center" shrinkToFit="1"/>
      <protection/>
    </xf>
    <xf numFmtId="0" fontId="139" fillId="42" borderId="134" xfId="62" applyNumberFormat="1" applyFont="1" applyFill="1" applyBorder="1" applyAlignment="1">
      <alignment vertical="center" shrinkToFit="1"/>
      <protection/>
    </xf>
    <xf numFmtId="0" fontId="139" fillId="42" borderId="135" xfId="62" applyFont="1" applyFill="1" applyBorder="1" applyAlignment="1">
      <alignment vertical="center" shrinkToFit="1"/>
      <protection/>
    </xf>
    <xf numFmtId="0" fontId="139" fillId="34" borderId="10" xfId="62" applyFont="1" applyFill="1" applyBorder="1" applyAlignment="1">
      <alignment horizontal="left" vertical="center" shrinkToFit="1"/>
      <protection/>
    </xf>
    <xf numFmtId="0" fontId="139" fillId="34" borderId="135" xfId="62" applyFont="1" applyFill="1" applyBorder="1" applyAlignment="1">
      <alignment horizontal="left" vertical="center" shrinkToFit="1"/>
      <protection/>
    </xf>
    <xf numFmtId="0" fontId="139" fillId="0" borderId="136" xfId="62" applyFont="1" applyFill="1" applyBorder="1" applyAlignment="1">
      <alignment vertical="center" shrinkToFit="1"/>
      <protection/>
    </xf>
    <xf numFmtId="0" fontId="139" fillId="0" borderId="137" xfId="62" applyFont="1" applyFill="1" applyBorder="1" applyAlignment="1">
      <alignment vertical="center" shrinkToFit="1"/>
      <protection/>
    </xf>
    <xf numFmtId="0" fontId="142" fillId="0" borderId="138" xfId="64" applyFont="1" applyFill="1" applyBorder="1" applyAlignment="1">
      <alignment horizontal="center" vertical="center"/>
      <protection/>
    </xf>
    <xf numFmtId="0" fontId="142" fillId="0" borderId="139" xfId="64" applyFont="1" applyFill="1" applyBorder="1" applyAlignment="1">
      <alignment horizontal="center" vertical="center"/>
      <protection/>
    </xf>
    <xf numFmtId="0" fontId="142" fillId="0" borderId="140" xfId="64" applyFont="1" applyFill="1" applyBorder="1" applyAlignment="1">
      <alignment horizontal="center" vertical="center"/>
      <protection/>
    </xf>
    <xf numFmtId="0" fontId="139" fillId="34" borderId="141" xfId="62" applyFont="1" applyFill="1" applyBorder="1" applyAlignment="1">
      <alignment vertical="center" shrinkToFit="1"/>
      <protection/>
    </xf>
    <xf numFmtId="0" fontId="139" fillId="34" borderId="34" xfId="62" applyFont="1" applyFill="1" applyBorder="1" applyAlignment="1">
      <alignment vertical="center" shrinkToFit="1"/>
      <protection/>
    </xf>
    <xf numFmtId="0" fontId="142" fillId="0" borderId="142" xfId="62" applyFont="1" applyFill="1" applyBorder="1" applyAlignment="1">
      <alignment horizontal="center" vertical="center"/>
      <protection/>
    </xf>
    <xf numFmtId="0" fontId="142" fillId="0" borderId="139" xfId="62" applyFont="1" applyFill="1" applyBorder="1" applyAlignment="1">
      <alignment horizontal="center" vertical="center"/>
      <protection/>
    </xf>
    <xf numFmtId="0" fontId="142" fillId="0" borderId="140" xfId="62" applyFont="1" applyFill="1" applyBorder="1" applyAlignment="1">
      <alignment horizontal="center" vertical="center"/>
      <protection/>
    </xf>
    <xf numFmtId="0" fontId="139" fillId="0" borderId="141" xfId="62" applyFont="1" applyFill="1" applyBorder="1" applyAlignment="1">
      <alignment vertical="center" shrinkToFit="1"/>
      <protection/>
    </xf>
    <xf numFmtId="0" fontId="139" fillId="0" borderId="143" xfId="62" applyFont="1" applyFill="1" applyBorder="1" applyAlignment="1">
      <alignment vertical="center" shrinkToFit="1"/>
      <protection/>
    </xf>
    <xf numFmtId="0" fontId="142" fillId="0" borderId="136" xfId="62" applyFont="1" applyFill="1" applyBorder="1" applyAlignment="1">
      <alignment vertical="center" shrinkToFit="1"/>
      <protection/>
    </xf>
    <xf numFmtId="0" fontId="142" fillId="0" borderId="144" xfId="62" applyFont="1" applyFill="1" applyBorder="1" applyAlignment="1">
      <alignment vertical="center" shrinkToFit="1"/>
      <protection/>
    </xf>
    <xf numFmtId="0" fontId="142" fillId="0" borderId="145" xfId="62" applyFont="1" applyFill="1" applyBorder="1" applyAlignment="1">
      <alignment horizontal="center" vertical="center"/>
      <protection/>
    </xf>
    <xf numFmtId="0" fontId="18" fillId="0" borderId="0" xfId="64" applyFont="1" applyBorder="1" applyAlignment="1">
      <alignment vertical="center"/>
      <protection/>
    </xf>
    <xf numFmtId="0" fontId="147" fillId="0" borderId="0" xfId="64" applyFont="1" applyFill="1" applyBorder="1" applyAlignment="1">
      <alignment horizontal="center" vertical="center"/>
      <protection/>
    </xf>
    <xf numFmtId="0" fontId="52" fillId="42" borderId="118" xfId="64" applyFont="1" applyFill="1" applyBorder="1" applyAlignment="1">
      <alignment horizontal="center" vertical="center"/>
      <protection/>
    </xf>
    <xf numFmtId="0" fontId="52" fillId="42" borderId="15" xfId="64" applyFont="1" applyFill="1" applyBorder="1" applyAlignment="1">
      <alignment horizontal="center" vertical="center"/>
      <protection/>
    </xf>
    <xf numFmtId="0" fontId="52" fillId="42" borderId="119" xfId="64" applyFont="1" applyFill="1" applyBorder="1" applyAlignment="1">
      <alignment horizontal="center" vertical="center"/>
      <protection/>
    </xf>
    <xf numFmtId="0" fontId="52" fillId="42" borderId="120" xfId="64" applyFont="1" applyFill="1" applyBorder="1" applyAlignment="1">
      <alignment horizontal="center" vertical="center"/>
      <protection/>
    </xf>
    <xf numFmtId="0" fontId="52" fillId="42" borderId="11" xfId="64" applyFont="1" applyFill="1" applyBorder="1" applyAlignment="1">
      <alignment horizontal="center" vertical="center"/>
      <protection/>
    </xf>
    <xf numFmtId="0" fontId="52" fillId="42" borderId="22" xfId="64" applyFont="1" applyFill="1" applyBorder="1" applyAlignment="1">
      <alignment horizontal="center" vertical="center"/>
      <protection/>
    </xf>
    <xf numFmtId="0" fontId="33" fillId="0" borderId="0" xfId="64" applyFont="1" applyBorder="1" applyAlignment="1">
      <alignment horizontal="center" vertical="center"/>
      <protection/>
    </xf>
    <xf numFmtId="0" fontId="63" fillId="0" borderId="78" xfId="64" applyFont="1" applyFill="1" applyBorder="1" applyAlignment="1">
      <alignment horizontal="distributed" vertical="center"/>
      <protection/>
    </xf>
    <xf numFmtId="0" fontId="63" fillId="0" borderId="42" xfId="64" applyFont="1" applyFill="1" applyBorder="1" applyAlignment="1">
      <alignment horizontal="distributed" vertical="center"/>
      <protection/>
    </xf>
    <xf numFmtId="0" fontId="63" fillId="0" borderId="73" xfId="64" applyFont="1" applyFill="1" applyBorder="1" applyAlignment="1">
      <alignment horizontal="distributed" vertical="center"/>
      <protection/>
    </xf>
    <xf numFmtId="0" fontId="63" fillId="0" borderId="53" xfId="64" applyFont="1" applyFill="1" applyBorder="1" applyAlignment="1">
      <alignment horizontal="distributed" vertical="center"/>
      <protection/>
    </xf>
    <xf numFmtId="0" fontId="139" fillId="34" borderId="136" xfId="62" applyFont="1" applyFill="1" applyBorder="1" applyAlignment="1">
      <alignment vertical="center" shrinkToFit="1"/>
      <protection/>
    </xf>
    <xf numFmtId="0" fontId="139" fillId="34" borderId="144" xfId="62" applyFont="1" applyFill="1" applyBorder="1" applyAlignment="1">
      <alignment vertical="center" shrinkToFit="1"/>
      <protection/>
    </xf>
    <xf numFmtId="0" fontId="150" fillId="35" borderId="31" xfId="0" applyFont="1" applyFill="1" applyBorder="1" applyAlignment="1">
      <alignment horizontal="left"/>
    </xf>
    <xf numFmtId="0" fontId="150" fillId="35" borderId="0" xfId="0" applyFont="1" applyFill="1" applyBorder="1" applyAlignment="1">
      <alignment horizontal="left"/>
    </xf>
    <xf numFmtId="0" fontId="150" fillId="35" borderId="0" xfId="0" applyFont="1" applyFill="1" applyBorder="1" applyAlignment="1">
      <alignment horizontal="center" vertical="center"/>
    </xf>
    <xf numFmtId="0" fontId="150" fillId="35" borderId="29" xfId="0" applyFont="1" applyFill="1" applyBorder="1" applyAlignment="1">
      <alignment horizontal="center" vertical="center"/>
    </xf>
    <xf numFmtId="0" fontId="170" fillId="0" borderId="0" xfId="0" applyFont="1" applyBorder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168" fillId="0" borderId="146" xfId="64" applyFont="1" applyFill="1" applyBorder="1" applyAlignment="1">
      <alignment horizontal="center" vertical="center" shrinkToFit="1"/>
      <protection/>
    </xf>
    <xf numFmtId="0" fontId="168" fillId="0" borderId="147" xfId="64" applyFont="1" applyFill="1" applyBorder="1" applyAlignment="1">
      <alignment horizontal="center" vertical="center" shrinkToFit="1"/>
      <protection/>
    </xf>
    <xf numFmtId="0" fontId="150" fillId="35" borderId="0" xfId="0" applyFont="1" applyFill="1" applyBorder="1" applyAlignment="1">
      <alignment horizontal="left" vertical="center"/>
    </xf>
    <xf numFmtId="0" fontId="150" fillId="35" borderId="29" xfId="0" applyFont="1" applyFill="1" applyBorder="1" applyAlignment="1">
      <alignment horizontal="left" vertical="center"/>
    </xf>
    <xf numFmtId="0" fontId="33" fillId="0" borderId="0" xfId="64" applyFont="1" applyFill="1" applyBorder="1" applyAlignment="1">
      <alignment horizontal="center"/>
      <protection/>
    </xf>
    <xf numFmtId="0" fontId="139" fillId="0" borderId="10" xfId="62" applyFont="1" applyFill="1" applyBorder="1" applyAlignment="1">
      <alignment horizontal="left" vertical="center" shrinkToFit="1"/>
      <protection/>
    </xf>
    <xf numFmtId="0" fontId="139" fillId="0" borderId="134" xfId="62" applyFont="1" applyFill="1" applyBorder="1" applyAlignment="1">
      <alignment horizontal="left" vertical="center" shrinkToFit="1"/>
      <protection/>
    </xf>
    <xf numFmtId="0" fontId="21" fillId="0" borderId="50" xfId="64" applyFont="1" applyBorder="1" applyAlignment="1">
      <alignment horizontal="left" vertical="center"/>
      <protection/>
    </xf>
    <xf numFmtId="0" fontId="21" fillId="0" borderId="31" xfId="64" applyFont="1" applyBorder="1" applyAlignment="1">
      <alignment horizontal="left" vertical="center"/>
      <protection/>
    </xf>
    <xf numFmtId="0" fontId="21" fillId="0" borderId="26" xfId="64" applyFont="1" applyBorder="1" applyAlignment="1">
      <alignment horizontal="left" vertical="center"/>
      <protection/>
    </xf>
    <xf numFmtId="0" fontId="21" fillId="0" borderId="28" xfId="64" applyFont="1" applyBorder="1" applyAlignment="1">
      <alignment horizontal="left" vertical="center"/>
      <protection/>
    </xf>
    <xf numFmtId="0" fontId="21" fillId="0" borderId="29" xfId="64" applyFont="1" applyBorder="1" applyAlignment="1">
      <alignment horizontal="left" vertical="center"/>
      <protection/>
    </xf>
    <xf numFmtId="0" fontId="21" fillId="0" borderId="30" xfId="64" applyFont="1" applyBorder="1" applyAlignment="1">
      <alignment horizontal="left" vertical="center"/>
      <protection/>
    </xf>
    <xf numFmtId="0" fontId="139" fillId="0" borderId="144" xfId="62" applyFont="1" applyFill="1" applyBorder="1" applyAlignment="1">
      <alignment vertical="center" shrinkToFit="1"/>
      <protection/>
    </xf>
    <xf numFmtId="0" fontId="52" fillId="34" borderId="10" xfId="64" applyFont="1" applyFill="1" applyBorder="1" applyAlignment="1">
      <alignment horizontal="center" vertical="center"/>
      <protection/>
    </xf>
    <xf numFmtId="0" fontId="52" fillId="34" borderId="122" xfId="64" applyFont="1" applyFill="1" applyBorder="1" applyAlignment="1">
      <alignment horizontal="center" vertical="center"/>
      <protection/>
    </xf>
    <xf numFmtId="0" fontId="52" fillId="34" borderId="21" xfId="64" applyFont="1" applyFill="1" applyBorder="1" applyAlignment="1">
      <alignment horizontal="center" vertical="center"/>
      <protection/>
    </xf>
    <xf numFmtId="0" fontId="33" fillId="0" borderId="121" xfId="64" applyFont="1" applyBorder="1" applyAlignment="1">
      <alignment horizontal="center"/>
      <protection/>
    </xf>
    <xf numFmtId="0" fontId="33" fillId="0" borderId="0" xfId="64" applyFont="1" applyAlignment="1">
      <alignment horizontal="center"/>
      <protection/>
    </xf>
    <xf numFmtId="0" fontId="168" fillId="0" borderId="146" xfId="64" applyFont="1" applyBorder="1" applyAlignment="1">
      <alignment horizontal="center" vertical="center" shrinkToFit="1"/>
      <protection/>
    </xf>
    <xf numFmtId="0" fontId="168" fillId="0" borderId="126" xfId="64" applyFont="1" applyBorder="1" applyAlignment="1">
      <alignment horizontal="center" vertical="center" shrinkToFit="1"/>
      <protection/>
    </xf>
    <xf numFmtId="0" fontId="168" fillId="0" borderId="147" xfId="64" applyFont="1" applyBorder="1" applyAlignment="1">
      <alignment horizontal="center" vertical="center" shrinkToFit="1"/>
      <protection/>
    </xf>
    <xf numFmtId="0" fontId="168" fillId="0" borderId="128" xfId="64" applyFont="1" applyBorder="1" applyAlignment="1">
      <alignment horizontal="center" vertical="center" shrinkToFit="1"/>
      <protection/>
    </xf>
    <xf numFmtId="0" fontId="168" fillId="0" borderId="130" xfId="64" applyFont="1" applyBorder="1" applyAlignment="1">
      <alignment horizontal="center" vertical="center" shrinkToFit="1"/>
      <protection/>
    </xf>
    <xf numFmtId="0" fontId="168" fillId="0" borderId="131" xfId="64" applyFont="1" applyBorder="1" applyAlignment="1">
      <alignment horizontal="center" vertical="center" shrinkToFit="1"/>
      <protection/>
    </xf>
    <xf numFmtId="0" fontId="168" fillId="0" borderId="132" xfId="64" applyFont="1" applyBorder="1" applyAlignment="1">
      <alignment horizontal="center" vertical="center" shrinkToFit="1"/>
      <protection/>
    </xf>
    <xf numFmtId="0" fontId="168" fillId="0" borderId="133" xfId="64" applyFont="1" applyBorder="1" applyAlignment="1">
      <alignment horizontal="center" vertical="center" shrinkToFit="1"/>
      <protection/>
    </xf>
    <xf numFmtId="0" fontId="168" fillId="0" borderId="127" xfId="64" applyFont="1" applyBorder="1" applyAlignment="1">
      <alignment horizontal="center" vertical="center" shrinkToFit="1"/>
      <protection/>
    </xf>
    <xf numFmtId="0" fontId="168" fillId="0" borderId="129" xfId="64" applyFont="1" applyBorder="1" applyAlignment="1">
      <alignment horizontal="center" vertical="center" shrinkToFit="1"/>
      <protection/>
    </xf>
    <xf numFmtId="0" fontId="153" fillId="0" borderId="0" xfId="0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171" fillId="0" borderId="0" xfId="0" applyFont="1" applyAlignment="1">
      <alignment horizontal="center" vertical="center"/>
    </xf>
    <xf numFmtId="0" fontId="172" fillId="0" borderId="0" xfId="0" applyFont="1" applyAlignment="1">
      <alignment horizontal="center" vertical="center"/>
    </xf>
    <xf numFmtId="0" fontId="59" fillId="0" borderId="0" xfId="64" applyFont="1" applyFill="1" applyBorder="1" applyAlignment="1">
      <alignment horizontal="center" vertical="center"/>
      <protection/>
    </xf>
    <xf numFmtId="0" fontId="46" fillId="0" borderId="126" xfId="64" applyFont="1" applyFill="1" applyBorder="1" applyAlignment="1">
      <alignment horizontal="left" vertical="center"/>
      <protection/>
    </xf>
    <xf numFmtId="0" fontId="46" fillId="0" borderId="126" xfId="64" applyFont="1" applyFill="1" applyBorder="1" applyAlignment="1">
      <alignment horizontal="left" vertical="center"/>
      <protection/>
    </xf>
    <xf numFmtId="0" fontId="46" fillId="0" borderId="0" xfId="64" applyFont="1" applyFill="1" applyBorder="1" applyAlignment="1">
      <alignment horizontal="left" vertical="center"/>
      <protection/>
    </xf>
    <xf numFmtId="0" fontId="173" fillId="0" borderId="0" xfId="0" applyFont="1" applyAlignment="1">
      <alignment horizontal="center" vertical="center"/>
    </xf>
    <xf numFmtId="0" fontId="55" fillId="0" borderId="146" xfId="64" applyFont="1" applyBorder="1" applyAlignment="1">
      <alignment horizontal="center" vertical="center" shrinkToFit="1"/>
      <protection/>
    </xf>
    <xf numFmtId="0" fontId="55" fillId="0" borderId="126" xfId="64" applyFont="1" applyBorder="1" applyAlignment="1">
      <alignment horizontal="center" vertical="center" shrinkToFit="1"/>
      <protection/>
    </xf>
    <xf numFmtId="0" fontId="55" fillId="0" borderId="147" xfId="64" applyFont="1" applyBorder="1" applyAlignment="1">
      <alignment horizontal="center" vertical="center" shrinkToFit="1"/>
      <protection/>
    </xf>
    <xf numFmtId="0" fontId="55" fillId="0" borderId="128" xfId="64" applyFont="1" applyBorder="1" applyAlignment="1">
      <alignment horizontal="center" vertical="center" shrinkToFit="1"/>
      <protection/>
    </xf>
    <xf numFmtId="0" fontId="55" fillId="0" borderId="130" xfId="64" applyFont="1" applyBorder="1" applyAlignment="1">
      <alignment horizontal="center" vertical="center" shrinkToFit="1"/>
      <protection/>
    </xf>
    <xf numFmtId="0" fontId="55" fillId="0" borderId="131" xfId="64" applyFont="1" applyBorder="1" applyAlignment="1">
      <alignment horizontal="center" vertical="center" shrinkToFit="1"/>
      <protection/>
    </xf>
    <xf numFmtId="0" fontId="55" fillId="0" borderId="132" xfId="64" applyFont="1" applyBorder="1" applyAlignment="1">
      <alignment horizontal="center" vertical="center" shrinkToFit="1"/>
      <protection/>
    </xf>
    <xf numFmtId="0" fontId="55" fillId="0" borderId="133" xfId="64" applyFont="1" applyBorder="1" applyAlignment="1">
      <alignment horizontal="center" vertical="center" shrinkToFit="1"/>
      <protection/>
    </xf>
    <xf numFmtId="0" fontId="21" fillId="0" borderId="50" xfId="64" applyFont="1" applyBorder="1" applyAlignment="1">
      <alignment horizontal="left" vertical="center" wrapText="1"/>
      <protection/>
    </xf>
    <xf numFmtId="0" fontId="21" fillId="0" borderId="31" xfId="64" applyFont="1" applyBorder="1" applyAlignment="1">
      <alignment horizontal="left" vertical="center" wrapText="1"/>
      <protection/>
    </xf>
    <xf numFmtId="0" fontId="21" fillId="0" borderId="26" xfId="64" applyFont="1" applyBorder="1" applyAlignment="1">
      <alignment horizontal="left" vertical="center" wrapText="1"/>
      <protection/>
    </xf>
    <xf numFmtId="0" fontId="21" fillId="0" borderId="28" xfId="64" applyFont="1" applyBorder="1" applyAlignment="1">
      <alignment horizontal="left" vertical="center" wrapText="1"/>
      <protection/>
    </xf>
    <xf numFmtId="0" fontId="21" fillId="0" borderId="29" xfId="64" applyFont="1" applyBorder="1" applyAlignment="1">
      <alignment horizontal="left" vertical="center" wrapText="1"/>
      <protection/>
    </xf>
    <xf numFmtId="0" fontId="21" fillId="0" borderId="30" xfId="64" applyFont="1" applyBorder="1" applyAlignment="1">
      <alignment horizontal="left" vertical="center" wrapText="1"/>
      <protection/>
    </xf>
    <xf numFmtId="0" fontId="55" fillId="0" borderId="127" xfId="64" applyFont="1" applyBorder="1" applyAlignment="1">
      <alignment horizontal="center" vertical="center" shrinkToFit="1"/>
      <protection/>
    </xf>
    <xf numFmtId="0" fontId="55" fillId="0" borderId="129" xfId="64" applyFont="1" applyBorder="1" applyAlignment="1">
      <alignment horizontal="center" vertical="center" shrinkToFit="1"/>
      <protection/>
    </xf>
    <xf numFmtId="0" fontId="46" fillId="0" borderId="5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59" fillId="0" borderId="0" xfId="0" applyFont="1" applyAlignment="1">
      <alignment horizontal="distributed" vertical="center"/>
    </xf>
    <xf numFmtId="0" fontId="174" fillId="36" borderId="118" xfId="64" applyFont="1" applyFill="1" applyBorder="1" applyAlignment="1">
      <alignment horizontal="center" vertical="center"/>
      <protection/>
    </xf>
    <xf numFmtId="0" fontId="174" fillId="36" borderId="15" xfId="64" applyFont="1" applyFill="1" applyBorder="1" applyAlignment="1">
      <alignment horizontal="center" vertical="center"/>
      <protection/>
    </xf>
    <xf numFmtId="0" fontId="174" fillId="36" borderId="119" xfId="64" applyFont="1" applyFill="1" applyBorder="1" applyAlignment="1">
      <alignment horizontal="center" vertical="center"/>
      <protection/>
    </xf>
    <xf numFmtId="0" fontId="174" fillId="36" borderId="120" xfId="64" applyFont="1" applyFill="1" applyBorder="1" applyAlignment="1">
      <alignment horizontal="center" vertical="center"/>
      <protection/>
    </xf>
    <xf numFmtId="0" fontId="174" fillId="36" borderId="11" xfId="64" applyFont="1" applyFill="1" applyBorder="1" applyAlignment="1">
      <alignment horizontal="center" vertical="center"/>
      <protection/>
    </xf>
    <xf numFmtId="0" fontId="174" fillId="36" borderId="22" xfId="64" applyFont="1" applyFill="1" applyBorder="1" applyAlignment="1">
      <alignment horizontal="center" vertical="center"/>
      <protection/>
    </xf>
    <xf numFmtId="0" fontId="153" fillId="0" borderId="31" xfId="0" applyFont="1" applyBorder="1" applyAlignment="1">
      <alignment horizontal="center" vertical="center"/>
    </xf>
    <xf numFmtId="0" fontId="154" fillId="0" borderId="31" xfId="0" applyFont="1" applyBorder="1" applyAlignment="1">
      <alignment horizontal="left" vertical="center"/>
    </xf>
    <xf numFmtId="0" fontId="175" fillId="0" borderId="0" xfId="0" applyFont="1" applyBorder="1" applyAlignment="1">
      <alignment horizontal="center" vertical="center"/>
    </xf>
    <xf numFmtId="0" fontId="139" fillId="43" borderId="10" xfId="62" applyFont="1" applyFill="1" applyBorder="1" applyAlignment="1">
      <alignment vertical="center" shrinkToFit="1"/>
      <protection/>
    </xf>
    <xf numFmtId="0" fontId="139" fillId="43" borderId="134" xfId="62" applyFont="1" applyFill="1" applyBorder="1" applyAlignment="1">
      <alignment vertical="center" shrinkToFit="1"/>
      <protection/>
    </xf>
    <xf numFmtId="0" fontId="139" fillId="39" borderId="10" xfId="62" applyFont="1" applyFill="1" applyBorder="1" applyAlignment="1">
      <alignment horizontal="left" vertical="center" shrinkToFit="1"/>
      <protection/>
    </xf>
    <xf numFmtId="0" fontId="139" fillId="39" borderId="135" xfId="62" applyFont="1" applyFill="1" applyBorder="1" applyAlignment="1">
      <alignment horizontal="left" vertical="center" shrinkToFit="1"/>
      <protection/>
    </xf>
    <xf numFmtId="0" fontId="139" fillId="0" borderId="34" xfId="62" applyFont="1" applyFill="1" applyBorder="1" applyAlignment="1">
      <alignment vertical="center" shrinkToFit="1"/>
      <protection/>
    </xf>
    <xf numFmtId="0" fontId="21" fillId="0" borderId="49" xfId="64" applyFont="1" applyBorder="1" applyAlignment="1">
      <alignment horizontal="left" vertical="center"/>
      <protection/>
    </xf>
    <xf numFmtId="0" fontId="21" fillId="0" borderId="0" xfId="64" applyFont="1" applyBorder="1" applyAlignment="1">
      <alignment horizontal="left" vertical="center"/>
      <protection/>
    </xf>
    <xf numFmtId="0" fontId="21" fillId="0" borderId="27" xfId="64" applyFont="1" applyBorder="1" applyAlignment="1">
      <alignment horizontal="left" vertical="center"/>
      <protection/>
    </xf>
    <xf numFmtId="0" fontId="52" fillId="39" borderId="121" xfId="64" applyFont="1" applyFill="1" applyBorder="1" applyAlignment="1">
      <alignment horizontal="center" vertical="center"/>
      <protection/>
    </xf>
    <xf numFmtId="0" fontId="52" fillId="39" borderId="0" xfId="64" applyFont="1" applyFill="1" applyBorder="1" applyAlignment="1">
      <alignment horizontal="center" vertical="center"/>
      <protection/>
    </xf>
    <xf numFmtId="0" fontId="52" fillId="39" borderId="20" xfId="64" applyFont="1" applyFill="1" applyBorder="1" applyAlignment="1">
      <alignment horizontal="center" vertical="center"/>
      <protection/>
    </xf>
    <xf numFmtId="0" fontId="143" fillId="35" borderId="50" xfId="0" applyFont="1" applyFill="1" applyBorder="1" applyAlignment="1">
      <alignment horizontal="left" vertical="center"/>
    </xf>
    <xf numFmtId="0" fontId="143" fillId="35" borderId="31" xfId="0" applyFont="1" applyFill="1" applyBorder="1" applyAlignment="1">
      <alignment horizontal="left" vertical="center"/>
    </xf>
    <xf numFmtId="0" fontId="143" fillId="35" borderId="26" xfId="0" applyFont="1" applyFill="1" applyBorder="1" applyAlignment="1">
      <alignment horizontal="left" vertical="center"/>
    </xf>
    <xf numFmtId="0" fontId="143" fillId="35" borderId="28" xfId="0" applyFont="1" applyFill="1" applyBorder="1" applyAlignment="1">
      <alignment horizontal="left" vertical="center"/>
    </xf>
    <xf numFmtId="0" fontId="143" fillId="35" borderId="29" xfId="0" applyFont="1" applyFill="1" applyBorder="1" applyAlignment="1">
      <alignment horizontal="left" vertical="center"/>
    </xf>
    <xf numFmtId="0" fontId="143" fillId="35" borderId="30" xfId="0" applyFont="1" applyFill="1" applyBorder="1" applyAlignment="1">
      <alignment horizontal="left" vertical="center"/>
    </xf>
    <xf numFmtId="0" fontId="139" fillId="34" borderId="134" xfId="62" applyFont="1" applyFill="1" applyBorder="1" applyAlignment="1">
      <alignment horizontal="left" vertical="center" shrinkToFit="1"/>
      <protection/>
    </xf>
    <xf numFmtId="0" fontId="139" fillId="0" borderId="135" xfId="62" applyFont="1" applyFill="1" applyBorder="1" applyAlignment="1">
      <alignment horizontal="left" vertical="center" shrinkToFit="1"/>
      <protection/>
    </xf>
    <xf numFmtId="0" fontId="150" fillId="35" borderId="49" xfId="0" applyFont="1" applyFill="1" applyBorder="1" applyAlignment="1">
      <alignment horizontal="left" vertical="center"/>
    </xf>
    <xf numFmtId="0" fontId="150" fillId="35" borderId="50" xfId="0" applyFont="1" applyFill="1" applyBorder="1" applyAlignment="1">
      <alignment horizontal="left" vertical="center"/>
    </xf>
    <xf numFmtId="0" fontId="150" fillId="35" borderId="31" xfId="0" applyFont="1" applyFill="1" applyBorder="1" applyAlignment="1">
      <alignment horizontal="left" vertical="center"/>
    </xf>
    <xf numFmtId="0" fontId="150" fillId="35" borderId="28" xfId="0" applyFont="1" applyFill="1" applyBorder="1" applyAlignment="1">
      <alignment horizontal="left" vertical="center"/>
    </xf>
    <xf numFmtId="0" fontId="150" fillId="35" borderId="31" xfId="0" applyFont="1" applyFill="1" applyBorder="1" applyAlignment="1">
      <alignment horizontal="center" vertical="center"/>
    </xf>
    <xf numFmtId="0" fontId="176" fillId="0" borderId="0" xfId="0" applyFont="1" applyBorder="1" applyAlignment="1">
      <alignment horizontal="center" vertical="center"/>
    </xf>
    <xf numFmtId="0" fontId="177" fillId="0" borderId="0" xfId="0" applyFont="1" applyBorder="1" applyAlignment="1">
      <alignment horizontal="center" vertical="center"/>
    </xf>
    <xf numFmtId="0" fontId="139" fillId="41" borderId="123" xfId="62" applyFont="1" applyFill="1" applyBorder="1" applyAlignment="1">
      <alignment vertical="center" shrinkToFit="1"/>
      <protection/>
    </xf>
    <xf numFmtId="0" fontId="139" fillId="41" borderId="124" xfId="62" applyFont="1" applyFill="1" applyBorder="1" applyAlignment="1">
      <alignment vertical="center" shrinkToFit="1"/>
      <protection/>
    </xf>
    <xf numFmtId="0" fontId="139" fillId="41" borderId="125" xfId="62" applyFont="1" applyFill="1" applyBorder="1" applyAlignment="1">
      <alignment vertical="center" shrinkToFit="1"/>
      <protection/>
    </xf>
    <xf numFmtId="0" fontId="150" fillId="35" borderId="26" xfId="0" applyFont="1" applyFill="1" applyBorder="1" applyAlignment="1">
      <alignment horizontal="left" vertical="center"/>
    </xf>
    <xf numFmtId="0" fontId="150" fillId="35" borderId="30" xfId="0" applyFont="1" applyFill="1" applyBorder="1" applyAlignment="1">
      <alignment horizontal="left" vertical="center"/>
    </xf>
    <xf numFmtId="0" fontId="150" fillId="35" borderId="27" xfId="0" applyFont="1" applyFill="1" applyBorder="1" applyAlignment="1">
      <alignment horizontal="left" vertical="center"/>
    </xf>
    <xf numFmtId="0" fontId="139" fillId="34" borderId="143" xfId="62" applyFont="1" applyFill="1" applyBorder="1" applyAlignment="1">
      <alignment vertical="center" shrinkToFit="1"/>
      <protection/>
    </xf>
    <xf numFmtId="0" fontId="52" fillId="35" borderId="31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Ｈ21年度作成中" xfId="62"/>
    <cellStyle name="標準_ごみ予定２０諸塚" xfId="63"/>
    <cellStyle name="標準_日程表平成18（地区別）" xfId="64"/>
    <cellStyle name="標準_平成27年度ごみ収集計画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867775"/>
          <a:ext cx="2828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27</xdr:col>
      <xdr:colOff>0</xdr:colOff>
      <xdr:row>44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657850" y="8858250"/>
          <a:ext cx="2828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72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19764375" y="8858250"/>
          <a:ext cx="2790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44</xdr:row>
      <xdr:rowOff>9525</xdr:rowOff>
    </xdr:from>
    <xdr:to>
      <xdr:col>54</xdr:col>
      <xdr:colOff>28575</xdr:colOff>
      <xdr:row>44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4173200" y="8867775"/>
          <a:ext cx="2828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0</xdr:colOff>
      <xdr:row>124</xdr:row>
      <xdr:rowOff>0</xdr:rowOff>
    </xdr:from>
    <xdr:ext cx="104775" cy="238125"/>
    <xdr:sp fLocksText="0">
      <xdr:nvSpPr>
        <xdr:cNvPr id="5" name="Text Box 6"/>
        <xdr:cNvSpPr txBox="1">
          <a:spLocks noChangeArrowheads="1"/>
        </xdr:cNvSpPr>
      </xdr:nvSpPr>
      <xdr:spPr>
        <a:xfrm>
          <a:off x="5029200" y="2588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28575</xdr:colOff>
      <xdr:row>44</xdr:row>
      <xdr:rowOff>9525</xdr:rowOff>
    </xdr:from>
    <xdr:to>
      <xdr:col>27</xdr:col>
      <xdr:colOff>28575</xdr:colOff>
      <xdr:row>44</xdr:row>
      <xdr:rowOff>190500</xdr:rowOff>
    </xdr:to>
    <xdr:sp>
      <xdr:nvSpPr>
        <xdr:cNvPr id="6" name="Line 8"/>
        <xdr:cNvSpPr>
          <a:spLocks/>
        </xdr:cNvSpPr>
      </xdr:nvSpPr>
      <xdr:spPr>
        <a:xfrm>
          <a:off x="5686425" y="8867775"/>
          <a:ext cx="2828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9525</xdr:rowOff>
    </xdr:from>
    <xdr:to>
      <xdr:col>9</xdr:col>
      <xdr:colOff>28575</xdr:colOff>
      <xdr:row>44</xdr:row>
      <xdr:rowOff>190500</xdr:rowOff>
    </xdr:to>
    <xdr:sp>
      <xdr:nvSpPr>
        <xdr:cNvPr id="7" name="Line 9"/>
        <xdr:cNvSpPr>
          <a:spLocks/>
        </xdr:cNvSpPr>
      </xdr:nvSpPr>
      <xdr:spPr>
        <a:xfrm>
          <a:off x="28575" y="8867775"/>
          <a:ext cx="2828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9</xdr:col>
      <xdr:colOff>0</xdr:colOff>
      <xdr:row>45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8867775"/>
          <a:ext cx="2828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27</xdr:col>
      <xdr:colOff>0</xdr:colOff>
      <xdr:row>44</xdr:row>
      <xdr:rowOff>190500</xdr:rowOff>
    </xdr:to>
    <xdr:sp>
      <xdr:nvSpPr>
        <xdr:cNvPr id="9" name="Line 2"/>
        <xdr:cNvSpPr>
          <a:spLocks/>
        </xdr:cNvSpPr>
      </xdr:nvSpPr>
      <xdr:spPr>
        <a:xfrm>
          <a:off x="5657850" y="8858250"/>
          <a:ext cx="2828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72</xdr:col>
      <xdr:colOff>0</xdr:colOff>
      <xdr:row>45</xdr:row>
      <xdr:rowOff>0</xdr:rowOff>
    </xdr:to>
    <xdr:sp>
      <xdr:nvSpPr>
        <xdr:cNvPr id="10" name="Line 3"/>
        <xdr:cNvSpPr>
          <a:spLocks/>
        </xdr:cNvSpPr>
      </xdr:nvSpPr>
      <xdr:spPr>
        <a:xfrm>
          <a:off x="19764375" y="8858250"/>
          <a:ext cx="2790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44</xdr:row>
      <xdr:rowOff>9525</xdr:rowOff>
    </xdr:from>
    <xdr:to>
      <xdr:col>54</xdr:col>
      <xdr:colOff>28575</xdr:colOff>
      <xdr:row>44</xdr:row>
      <xdr:rowOff>190500</xdr:rowOff>
    </xdr:to>
    <xdr:sp>
      <xdr:nvSpPr>
        <xdr:cNvPr id="11" name="Line 4"/>
        <xdr:cNvSpPr>
          <a:spLocks/>
        </xdr:cNvSpPr>
      </xdr:nvSpPr>
      <xdr:spPr>
        <a:xfrm>
          <a:off x="14173200" y="8867775"/>
          <a:ext cx="2828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44</xdr:row>
      <xdr:rowOff>9525</xdr:rowOff>
    </xdr:from>
    <xdr:to>
      <xdr:col>27</xdr:col>
      <xdr:colOff>28575</xdr:colOff>
      <xdr:row>44</xdr:row>
      <xdr:rowOff>190500</xdr:rowOff>
    </xdr:to>
    <xdr:sp>
      <xdr:nvSpPr>
        <xdr:cNvPr id="12" name="Line 8"/>
        <xdr:cNvSpPr>
          <a:spLocks/>
        </xdr:cNvSpPr>
      </xdr:nvSpPr>
      <xdr:spPr>
        <a:xfrm>
          <a:off x="5686425" y="8867775"/>
          <a:ext cx="2828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9525</xdr:rowOff>
    </xdr:from>
    <xdr:to>
      <xdr:col>9</xdr:col>
      <xdr:colOff>28575</xdr:colOff>
      <xdr:row>44</xdr:row>
      <xdr:rowOff>190500</xdr:rowOff>
    </xdr:to>
    <xdr:sp>
      <xdr:nvSpPr>
        <xdr:cNvPr id="13" name="Line 9"/>
        <xdr:cNvSpPr>
          <a:spLocks/>
        </xdr:cNvSpPr>
      </xdr:nvSpPr>
      <xdr:spPr>
        <a:xfrm>
          <a:off x="28575" y="8867775"/>
          <a:ext cx="2828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38100</xdr:rowOff>
    </xdr:from>
    <xdr:to>
      <xdr:col>9</xdr:col>
      <xdr:colOff>85725</xdr:colOff>
      <xdr:row>9</xdr:row>
      <xdr:rowOff>133350</xdr:rowOff>
    </xdr:to>
    <xdr:sp>
      <xdr:nvSpPr>
        <xdr:cNvPr id="14" name="AutoShape 26"/>
        <xdr:cNvSpPr>
          <a:spLocks/>
        </xdr:cNvSpPr>
      </xdr:nvSpPr>
      <xdr:spPr>
        <a:xfrm>
          <a:off x="2828925" y="1438275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24"/>
  <sheetViews>
    <sheetView showGridLines="0" tabSelected="1" zoomScaleSheetLayoutView="75" zoomScalePageLayoutView="0" workbookViewId="0" topLeftCell="L1">
      <selection activeCell="Z18" sqref="Z18"/>
    </sheetView>
  </sheetViews>
  <sheetFormatPr defaultColWidth="9.00390625" defaultRowHeight="13.5"/>
  <cols>
    <col min="1" max="6" width="4.125" style="6" customWidth="1"/>
    <col min="7" max="9" width="4.125" style="2" customWidth="1"/>
    <col min="10" max="15" width="4.125" style="6" customWidth="1"/>
    <col min="16" max="18" width="4.125" style="2" customWidth="1"/>
    <col min="19" max="20" width="4.125" style="6" customWidth="1"/>
    <col min="21" max="27" width="4.125" style="2" customWidth="1"/>
    <col min="28" max="29" width="4.125" style="6" customWidth="1"/>
    <col min="30" max="36" width="4.125" style="2" customWidth="1"/>
    <col min="37" max="38" width="4.125" style="6" customWidth="1"/>
    <col min="39" max="45" width="4.125" style="2" customWidth="1"/>
    <col min="46" max="47" width="4.125" style="6" customWidth="1"/>
    <col min="48" max="53" width="4.125" style="2" customWidth="1"/>
    <col min="54" max="54" width="4.125" style="6" customWidth="1"/>
    <col min="55" max="56" width="4.00390625" style="2" customWidth="1"/>
    <col min="57" max="61" width="4.125" style="2" customWidth="1"/>
    <col min="62" max="65" width="4.00390625" style="2" customWidth="1"/>
    <col min="66" max="70" width="4.125" style="2" customWidth="1"/>
    <col min="71" max="74" width="4.00390625" style="2" customWidth="1"/>
    <col min="75" max="79" width="4.125" style="2" customWidth="1"/>
    <col min="80" max="83" width="4.00390625" style="2" customWidth="1"/>
    <col min="84" max="88" width="4.125" style="2" customWidth="1"/>
    <col min="89" max="92" width="4.00390625" style="2" customWidth="1"/>
    <col min="93" max="97" width="4.125" style="2" customWidth="1"/>
    <col min="98" max="99" width="4.00390625" style="2" customWidth="1"/>
    <col min="100" max="100" width="4.125" style="2" customWidth="1"/>
    <col min="101" max="101" width="4.00390625" style="2" customWidth="1"/>
    <col min="102" max="106" width="4.125" style="2" customWidth="1"/>
    <col min="107" max="108" width="4.00390625" style="2" customWidth="1"/>
    <col min="109" max="16384" width="9.00390625" style="2" customWidth="1"/>
  </cols>
  <sheetData>
    <row r="1" spans="1:55" ht="20.25" customHeight="1">
      <c r="A1" s="2"/>
      <c r="B1" s="2"/>
      <c r="C1" s="4" t="s">
        <v>260</v>
      </c>
      <c r="D1" s="5"/>
      <c r="E1" s="5"/>
      <c r="F1" s="5"/>
      <c r="G1" s="5"/>
      <c r="H1" s="4"/>
      <c r="I1" s="4"/>
      <c r="L1" s="5"/>
      <c r="M1" s="5"/>
      <c r="N1" s="5"/>
      <c r="O1" s="5"/>
      <c r="P1" s="5"/>
      <c r="Q1" s="6"/>
      <c r="R1" s="6"/>
      <c r="T1" s="1"/>
      <c r="U1" s="5"/>
      <c r="V1" s="6"/>
      <c r="W1" s="6"/>
      <c r="X1" s="6"/>
      <c r="Y1" s="6"/>
      <c r="Z1" s="6"/>
      <c r="AA1" s="6"/>
      <c r="AD1" s="5"/>
      <c r="AE1" s="1"/>
      <c r="AF1" s="1"/>
      <c r="AG1" s="1"/>
      <c r="AH1" s="1"/>
      <c r="AI1" s="445" t="s">
        <v>59</v>
      </c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V1" s="5"/>
      <c r="BB1" s="2"/>
      <c r="BC1" s="6"/>
    </row>
    <row r="2" spans="2:79" s="50" customFormat="1" ht="13.5">
      <c r="B2" s="51"/>
      <c r="C2" s="50" t="s">
        <v>11</v>
      </c>
      <c r="D2" s="52"/>
      <c r="E2" s="52"/>
      <c r="F2" s="52"/>
      <c r="G2" s="52"/>
      <c r="J2" s="51"/>
      <c r="K2" s="51"/>
      <c r="T2" s="53"/>
      <c r="X2" s="54" t="s">
        <v>2</v>
      </c>
      <c r="Y2" s="54"/>
      <c r="Z2" s="54"/>
      <c r="AE2" s="51"/>
      <c r="AI2" s="52"/>
      <c r="AJ2" s="50" t="s">
        <v>13</v>
      </c>
      <c r="AN2" s="55" t="s">
        <v>14</v>
      </c>
      <c r="AR2" s="50" t="s">
        <v>15</v>
      </c>
      <c r="AS2" s="52"/>
      <c r="AX2" s="79"/>
      <c r="AY2" s="50" t="s">
        <v>60</v>
      </c>
      <c r="AZ2" s="52"/>
      <c r="BI2" s="52"/>
      <c r="BR2" s="52"/>
      <c r="CA2" s="51"/>
    </row>
    <row r="3" spans="2:50" s="50" customFormat="1" ht="12.75" customHeight="1">
      <c r="B3" s="51"/>
      <c r="C3" s="52" t="s">
        <v>61</v>
      </c>
      <c r="D3" s="52" t="s">
        <v>62</v>
      </c>
      <c r="E3" s="54" t="s">
        <v>112</v>
      </c>
      <c r="F3" s="54"/>
      <c r="G3" s="54"/>
      <c r="H3" s="54"/>
      <c r="I3" s="54"/>
      <c r="J3" s="53" t="s">
        <v>63</v>
      </c>
      <c r="K3" s="56" t="s">
        <v>12</v>
      </c>
      <c r="T3" s="51"/>
      <c r="X3" s="52"/>
      <c r="Y3" s="52"/>
      <c r="Z3" s="52" t="s">
        <v>64</v>
      </c>
      <c r="AA3" s="57" t="s">
        <v>16</v>
      </c>
      <c r="AE3" s="51"/>
      <c r="AI3" s="52" t="s">
        <v>62</v>
      </c>
      <c r="AJ3" s="466" t="s">
        <v>17</v>
      </c>
      <c r="AK3" s="466"/>
      <c r="AL3" s="466"/>
      <c r="AM3" s="54"/>
      <c r="AN3" s="94" t="s">
        <v>65</v>
      </c>
      <c r="AR3" s="93" t="s">
        <v>66</v>
      </c>
      <c r="AS3" s="54"/>
      <c r="AT3" s="54"/>
      <c r="AX3" s="405"/>
    </row>
    <row r="4" spans="2:51" s="50" customFormat="1" ht="12.75" customHeight="1">
      <c r="B4" s="51"/>
      <c r="C4" s="52" t="s">
        <v>67</v>
      </c>
      <c r="D4" s="52" t="s">
        <v>62</v>
      </c>
      <c r="E4" s="54" t="s">
        <v>118</v>
      </c>
      <c r="F4" s="54"/>
      <c r="G4" s="54"/>
      <c r="H4" s="54"/>
      <c r="I4" s="54"/>
      <c r="J4" s="53" t="s">
        <v>63</v>
      </c>
      <c r="K4" s="51" t="s">
        <v>120</v>
      </c>
      <c r="T4" s="51"/>
      <c r="X4" s="52"/>
      <c r="Y4" s="52"/>
      <c r="Z4" s="52" t="s">
        <v>68</v>
      </c>
      <c r="AA4" s="57" t="s">
        <v>18</v>
      </c>
      <c r="AE4" s="51"/>
      <c r="AI4" s="52" t="s">
        <v>62</v>
      </c>
      <c r="AJ4" s="466" t="s">
        <v>122</v>
      </c>
      <c r="AK4" s="466"/>
      <c r="AL4" s="466"/>
      <c r="AM4" s="54"/>
      <c r="AN4" s="94" t="s">
        <v>69</v>
      </c>
      <c r="AR4" s="93" t="s">
        <v>124</v>
      </c>
      <c r="AS4" s="54"/>
      <c r="AT4" s="54"/>
      <c r="AX4" s="406"/>
      <c r="AY4" s="50" t="s">
        <v>257</v>
      </c>
    </row>
    <row r="5" spans="2:46" s="50" customFormat="1" ht="12.75" customHeight="1">
      <c r="B5" s="51"/>
      <c r="C5" s="92" t="s">
        <v>70</v>
      </c>
      <c r="D5" s="52" t="s">
        <v>62</v>
      </c>
      <c r="E5" s="54" t="s">
        <v>113</v>
      </c>
      <c r="F5" s="54"/>
      <c r="G5" s="54"/>
      <c r="H5" s="54"/>
      <c r="I5" s="54"/>
      <c r="J5" s="53" t="s">
        <v>63</v>
      </c>
      <c r="K5" s="56" t="s">
        <v>71</v>
      </c>
      <c r="T5" s="51"/>
      <c r="X5" s="52"/>
      <c r="Y5" s="52"/>
      <c r="Z5" s="52" t="s">
        <v>72</v>
      </c>
      <c r="AA5" s="57" t="s">
        <v>20</v>
      </c>
      <c r="AE5" s="51"/>
      <c r="AI5" s="52" t="s">
        <v>62</v>
      </c>
      <c r="AJ5" s="466" t="s">
        <v>73</v>
      </c>
      <c r="AK5" s="466"/>
      <c r="AL5" s="466"/>
      <c r="AM5" s="54"/>
      <c r="AN5" s="94" t="s">
        <v>123</v>
      </c>
      <c r="AR5" s="93" t="s">
        <v>125</v>
      </c>
      <c r="AS5" s="54"/>
      <c r="AT5" s="54"/>
    </row>
    <row r="6" spans="2:52" s="50" customFormat="1" ht="12.75" customHeight="1">
      <c r="B6" s="51"/>
      <c r="C6" s="92"/>
      <c r="D6" s="52"/>
      <c r="E6" s="54"/>
      <c r="F6" s="54"/>
      <c r="G6" s="54"/>
      <c r="H6" s="54"/>
      <c r="I6" s="54"/>
      <c r="J6" s="53"/>
      <c r="K6" s="56" t="s">
        <v>121</v>
      </c>
      <c r="T6" s="51"/>
      <c r="X6" s="52"/>
      <c r="Y6" s="52"/>
      <c r="Z6" s="52" t="s">
        <v>74</v>
      </c>
      <c r="AA6" s="57" t="s">
        <v>22</v>
      </c>
      <c r="AE6" s="51"/>
      <c r="AI6" s="52" t="s">
        <v>62</v>
      </c>
      <c r="AJ6" s="93" t="s">
        <v>75</v>
      </c>
      <c r="AK6" s="93"/>
      <c r="AL6" s="93"/>
      <c r="AM6" s="54"/>
      <c r="AN6" s="94" t="s">
        <v>76</v>
      </c>
      <c r="AR6" s="93" t="s">
        <v>126</v>
      </c>
      <c r="AS6" s="54"/>
      <c r="AT6" s="54"/>
      <c r="AU6" s="54"/>
      <c r="AX6" s="51"/>
      <c r="AY6" s="51"/>
      <c r="AZ6" s="51"/>
    </row>
    <row r="7" spans="2:52" s="50" customFormat="1" ht="12.75" customHeight="1">
      <c r="B7" s="51"/>
      <c r="C7" s="415" t="s">
        <v>255</v>
      </c>
      <c r="D7" s="415" t="s">
        <v>62</v>
      </c>
      <c r="E7" s="416" t="s">
        <v>259</v>
      </c>
      <c r="F7" s="416"/>
      <c r="G7" s="416"/>
      <c r="H7" s="416"/>
      <c r="I7" s="416"/>
      <c r="J7" s="417" t="s">
        <v>63</v>
      </c>
      <c r="K7" s="418" t="s">
        <v>121</v>
      </c>
      <c r="L7" s="419"/>
      <c r="M7" s="419"/>
      <c r="N7" s="419"/>
      <c r="O7" s="419"/>
      <c r="P7" s="419"/>
      <c r="Q7" s="419"/>
      <c r="T7" s="51"/>
      <c r="X7" s="52"/>
      <c r="Y7" s="52"/>
      <c r="Z7" s="52" t="s">
        <v>78</v>
      </c>
      <c r="AA7" s="57" t="s">
        <v>24</v>
      </c>
      <c r="AE7" s="51"/>
      <c r="AI7" s="52" t="s">
        <v>62</v>
      </c>
      <c r="AJ7" s="466" t="s">
        <v>25</v>
      </c>
      <c r="AK7" s="466"/>
      <c r="AL7" s="466"/>
      <c r="AM7" s="54"/>
      <c r="AN7" s="94" t="s">
        <v>79</v>
      </c>
      <c r="AR7" s="93" t="s">
        <v>127</v>
      </c>
      <c r="AS7" s="54"/>
      <c r="AT7" s="54"/>
      <c r="AV7" s="54"/>
      <c r="AW7" s="54"/>
      <c r="AX7" s="51"/>
      <c r="AY7" s="51"/>
      <c r="AZ7" s="51"/>
    </row>
    <row r="8" spans="2:52" s="50" customFormat="1" ht="12.75" customHeight="1">
      <c r="B8" s="51"/>
      <c r="C8" s="52" t="s">
        <v>77</v>
      </c>
      <c r="D8" s="52" t="s">
        <v>62</v>
      </c>
      <c r="E8" s="54" t="s">
        <v>114</v>
      </c>
      <c r="F8" s="54"/>
      <c r="G8" s="54"/>
      <c r="H8" s="54"/>
      <c r="I8" s="54"/>
      <c r="J8" s="53" t="s">
        <v>63</v>
      </c>
      <c r="K8" s="51" t="s">
        <v>19</v>
      </c>
      <c r="Q8" s="134"/>
      <c r="R8" s="134"/>
      <c r="S8" s="134"/>
      <c r="T8" s="134"/>
      <c r="U8" s="134"/>
      <c r="V8" s="134"/>
      <c r="W8" s="58"/>
      <c r="X8" s="58"/>
      <c r="Y8" s="52"/>
      <c r="AX8" s="51"/>
      <c r="AY8" s="51"/>
      <c r="AZ8" s="51"/>
    </row>
    <row r="9" spans="2:40" s="50" customFormat="1" ht="12.75" customHeight="1">
      <c r="B9" s="51"/>
      <c r="C9" s="52" t="s">
        <v>119</v>
      </c>
      <c r="D9" s="52" t="s">
        <v>62</v>
      </c>
      <c r="E9" s="54" t="s">
        <v>21</v>
      </c>
      <c r="F9" s="54"/>
      <c r="G9" s="54"/>
      <c r="H9" s="54"/>
      <c r="I9" s="54"/>
      <c r="J9" s="53"/>
      <c r="K9" s="58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58"/>
      <c r="X9" s="58"/>
      <c r="AH9" s="52"/>
      <c r="AI9" s="50" t="s">
        <v>80</v>
      </c>
      <c r="AN9" s="51"/>
    </row>
    <row r="10" spans="2:45" s="50" customFormat="1" ht="12.75" customHeight="1">
      <c r="B10" s="51"/>
      <c r="C10" s="52"/>
      <c r="D10" s="52" t="s">
        <v>62</v>
      </c>
      <c r="E10" s="54" t="s">
        <v>23</v>
      </c>
      <c r="F10" s="59"/>
      <c r="G10" s="59"/>
      <c r="H10" s="59"/>
      <c r="I10" s="59"/>
      <c r="J10" s="53"/>
      <c r="K10" s="62" t="s">
        <v>252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AL10" s="51"/>
      <c r="AS10" s="63"/>
    </row>
    <row r="11" spans="2:55" s="50" customFormat="1" ht="12.75" customHeight="1" thickBot="1">
      <c r="B11" s="1"/>
      <c r="C11" s="60" t="s">
        <v>81</v>
      </c>
      <c r="D11" s="52" t="s">
        <v>62</v>
      </c>
      <c r="E11" s="61" t="s">
        <v>82</v>
      </c>
      <c r="F11" s="7"/>
      <c r="G11" s="7"/>
      <c r="H11" s="59"/>
      <c r="I11" s="1"/>
      <c r="J11" s="1"/>
      <c r="K11" s="6"/>
      <c r="L11" s="6"/>
      <c r="M11" s="6"/>
      <c r="N11" s="6"/>
      <c r="O11" s="6"/>
      <c r="P11" s="6"/>
      <c r="Q11" s="5"/>
      <c r="R11" s="5"/>
      <c r="S11" s="6"/>
      <c r="T11" s="6"/>
      <c r="U11" s="6"/>
      <c r="V11" s="1"/>
      <c r="W11" s="1"/>
      <c r="X11" s="1"/>
      <c r="Y11" s="1"/>
      <c r="Z11" s="1"/>
      <c r="AA11" s="1"/>
      <c r="AB11" s="1"/>
      <c r="AC11" s="6"/>
      <c r="AD11" s="6"/>
      <c r="AE11" s="1"/>
      <c r="AF11" s="1"/>
      <c r="AG11" s="1"/>
      <c r="AH11" s="1"/>
      <c r="AI11" s="1"/>
      <c r="AJ11" s="1"/>
      <c r="AK11" s="6"/>
      <c r="AL11" s="9"/>
      <c r="AM11" s="2"/>
      <c r="AN11" s="2"/>
      <c r="AO11" s="2"/>
      <c r="AP11" s="2"/>
      <c r="AQ11" s="2"/>
      <c r="AR11" s="2"/>
      <c r="AS11" s="7"/>
      <c r="AT11" s="64"/>
      <c r="AU11" s="2"/>
      <c r="AV11" s="2"/>
      <c r="AW11" s="2"/>
      <c r="AX11" s="2"/>
      <c r="AY11" s="2"/>
      <c r="AZ11" s="2"/>
      <c r="BA11" s="2"/>
      <c r="BB11" s="9"/>
      <c r="BC11" s="8"/>
    </row>
    <row r="12" spans="1:108" s="8" customFormat="1" ht="15" thickBot="1">
      <c r="A12" s="463" t="s">
        <v>3</v>
      </c>
      <c r="B12" s="464"/>
      <c r="C12" s="464"/>
      <c r="D12" s="464"/>
      <c r="E12" s="464"/>
      <c r="F12" s="464"/>
      <c r="G12" s="464"/>
      <c r="H12" s="464"/>
      <c r="I12" s="464"/>
      <c r="J12" s="463" t="s">
        <v>4</v>
      </c>
      <c r="K12" s="464"/>
      <c r="L12" s="464"/>
      <c r="M12" s="464"/>
      <c r="N12" s="464"/>
      <c r="O12" s="464"/>
      <c r="P12" s="464"/>
      <c r="Q12" s="464"/>
      <c r="R12" s="465"/>
      <c r="S12" s="464" t="s">
        <v>5</v>
      </c>
      <c r="T12" s="464"/>
      <c r="U12" s="464"/>
      <c r="V12" s="464"/>
      <c r="W12" s="464"/>
      <c r="X12" s="464"/>
      <c r="Y12" s="464"/>
      <c r="Z12" s="464"/>
      <c r="AA12" s="464"/>
      <c r="AB12" s="463" t="s">
        <v>6</v>
      </c>
      <c r="AC12" s="464"/>
      <c r="AD12" s="464"/>
      <c r="AE12" s="464"/>
      <c r="AF12" s="464"/>
      <c r="AG12" s="464"/>
      <c r="AH12" s="464"/>
      <c r="AI12" s="464"/>
      <c r="AJ12" s="465"/>
      <c r="AK12" s="463" t="s">
        <v>7</v>
      </c>
      <c r="AL12" s="464"/>
      <c r="AM12" s="464"/>
      <c r="AN12" s="464"/>
      <c r="AO12" s="464"/>
      <c r="AP12" s="464"/>
      <c r="AQ12" s="464"/>
      <c r="AR12" s="464"/>
      <c r="AS12" s="465"/>
      <c r="AT12" s="463" t="s">
        <v>8</v>
      </c>
      <c r="AU12" s="464"/>
      <c r="AV12" s="464"/>
      <c r="AW12" s="464"/>
      <c r="AX12" s="464"/>
      <c r="AY12" s="464"/>
      <c r="AZ12" s="464"/>
      <c r="BA12" s="464"/>
      <c r="BB12" s="465"/>
      <c r="BC12" s="467" t="s">
        <v>9</v>
      </c>
      <c r="BD12" s="468"/>
      <c r="BE12" s="468"/>
      <c r="BF12" s="468"/>
      <c r="BG12" s="468"/>
      <c r="BH12" s="468"/>
      <c r="BI12" s="468"/>
      <c r="BJ12" s="468"/>
      <c r="BK12" s="469"/>
      <c r="BL12" s="467" t="s">
        <v>26</v>
      </c>
      <c r="BM12" s="468"/>
      <c r="BN12" s="468"/>
      <c r="BO12" s="468"/>
      <c r="BP12" s="468"/>
      <c r="BQ12" s="468"/>
      <c r="BR12" s="468"/>
      <c r="BS12" s="468"/>
      <c r="BT12" s="468"/>
      <c r="BU12" s="467" t="s">
        <v>27</v>
      </c>
      <c r="BV12" s="468"/>
      <c r="BW12" s="468"/>
      <c r="BX12" s="468"/>
      <c r="BY12" s="468"/>
      <c r="BZ12" s="468"/>
      <c r="CA12" s="468"/>
      <c r="CB12" s="468"/>
      <c r="CC12" s="469"/>
      <c r="CD12" s="467" t="s">
        <v>28</v>
      </c>
      <c r="CE12" s="468"/>
      <c r="CF12" s="468"/>
      <c r="CG12" s="468"/>
      <c r="CH12" s="468"/>
      <c r="CI12" s="468"/>
      <c r="CJ12" s="468"/>
      <c r="CK12" s="468"/>
      <c r="CL12" s="469"/>
      <c r="CM12" s="467" t="s">
        <v>29</v>
      </c>
      <c r="CN12" s="468"/>
      <c r="CO12" s="468"/>
      <c r="CP12" s="468"/>
      <c r="CQ12" s="468"/>
      <c r="CR12" s="468"/>
      <c r="CS12" s="468"/>
      <c r="CT12" s="468"/>
      <c r="CU12" s="469"/>
      <c r="CV12" s="467" t="s">
        <v>30</v>
      </c>
      <c r="CW12" s="468"/>
      <c r="CX12" s="468"/>
      <c r="CY12" s="468"/>
      <c r="CZ12" s="468"/>
      <c r="DA12" s="468"/>
      <c r="DB12" s="468"/>
      <c r="DC12" s="468"/>
      <c r="DD12" s="469"/>
    </row>
    <row r="13" spans="1:108" s="8" customFormat="1" ht="19.5" customHeight="1">
      <c r="A13" s="446" t="s">
        <v>1</v>
      </c>
      <c r="B13" s="448" t="s">
        <v>31</v>
      </c>
      <c r="C13" s="460" t="s">
        <v>234</v>
      </c>
      <c r="D13" s="461"/>
      <c r="E13" s="461"/>
      <c r="F13" s="461"/>
      <c r="G13" s="462"/>
      <c r="H13" s="454" t="s">
        <v>251</v>
      </c>
      <c r="I13" s="456" t="s">
        <v>10</v>
      </c>
      <c r="J13" s="446" t="s">
        <v>1</v>
      </c>
      <c r="K13" s="458" t="s">
        <v>31</v>
      </c>
      <c r="L13" s="460" t="s">
        <v>234</v>
      </c>
      <c r="M13" s="461"/>
      <c r="N13" s="461"/>
      <c r="O13" s="461"/>
      <c r="P13" s="462"/>
      <c r="Q13" s="454" t="s">
        <v>251</v>
      </c>
      <c r="R13" s="470" t="s">
        <v>10</v>
      </c>
      <c r="S13" s="446" t="s">
        <v>1</v>
      </c>
      <c r="T13" s="458" t="s">
        <v>31</v>
      </c>
      <c r="U13" s="460" t="s">
        <v>234</v>
      </c>
      <c r="V13" s="461"/>
      <c r="W13" s="461"/>
      <c r="X13" s="461"/>
      <c r="Y13" s="462"/>
      <c r="Z13" s="454" t="s">
        <v>251</v>
      </c>
      <c r="AA13" s="456" t="s">
        <v>10</v>
      </c>
      <c r="AB13" s="446" t="s">
        <v>1</v>
      </c>
      <c r="AC13" s="448" t="s">
        <v>31</v>
      </c>
      <c r="AD13" s="461" t="s">
        <v>234</v>
      </c>
      <c r="AE13" s="461"/>
      <c r="AF13" s="461"/>
      <c r="AG13" s="461"/>
      <c r="AH13" s="461"/>
      <c r="AI13" s="454" t="s">
        <v>251</v>
      </c>
      <c r="AJ13" s="456" t="s">
        <v>10</v>
      </c>
      <c r="AK13" s="446" t="s">
        <v>1</v>
      </c>
      <c r="AL13" s="448" t="s">
        <v>31</v>
      </c>
      <c r="AM13" s="461" t="s">
        <v>234</v>
      </c>
      <c r="AN13" s="461"/>
      <c r="AO13" s="461"/>
      <c r="AP13" s="461"/>
      <c r="AQ13" s="461"/>
      <c r="AR13" s="454" t="s">
        <v>251</v>
      </c>
      <c r="AS13" s="456" t="s">
        <v>10</v>
      </c>
      <c r="AT13" s="446" t="s">
        <v>1</v>
      </c>
      <c r="AU13" s="448" t="s">
        <v>31</v>
      </c>
      <c r="AV13" s="461" t="s">
        <v>234</v>
      </c>
      <c r="AW13" s="461"/>
      <c r="AX13" s="461"/>
      <c r="AY13" s="461"/>
      <c r="AZ13" s="461"/>
      <c r="BA13" s="454" t="s">
        <v>251</v>
      </c>
      <c r="BB13" s="456" t="s">
        <v>10</v>
      </c>
      <c r="BC13" s="446" t="s">
        <v>1</v>
      </c>
      <c r="BD13" s="448" t="s">
        <v>31</v>
      </c>
      <c r="BE13" s="461" t="s">
        <v>234</v>
      </c>
      <c r="BF13" s="461"/>
      <c r="BG13" s="461"/>
      <c r="BH13" s="461"/>
      <c r="BI13" s="461"/>
      <c r="BJ13" s="454" t="s">
        <v>251</v>
      </c>
      <c r="BK13" s="456" t="s">
        <v>10</v>
      </c>
      <c r="BL13" s="446" t="s">
        <v>1</v>
      </c>
      <c r="BM13" s="448" t="s">
        <v>31</v>
      </c>
      <c r="BN13" s="461" t="s">
        <v>234</v>
      </c>
      <c r="BO13" s="461"/>
      <c r="BP13" s="461"/>
      <c r="BQ13" s="461"/>
      <c r="BR13" s="461"/>
      <c r="BS13" s="454" t="s">
        <v>251</v>
      </c>
      <c r="BT13" s="456" t="s">
        <v>10</v>
      </c>
      <c r="BU13" s="446" t="s">
        <v>1</v>
      </c>
      <c r="BV13" s="448" t="s">
        <v>31</v>
      </c>
      <c r="BW13" s="461" t="s">
        <v>234</v>
      </c>
      <c r="BX13" s="461"/>
      <c r="BY13" s="461"/>
      <c r="BZ13" s="461"/>
      <c r="CA13" s="461"/>
      <c r="CB13" s="454" t="s">
        <v>251</v>
      </c>
      <c r="CC13" s="456" t="s">
        <v>10</v>
      </c>
      <c r="CD13" s="446" t="s">
        <v>1</v>
      </c>
      <c r="CE13" s="448" t="s">
        <v>31</v>
      </c>
      <c r="CF13" s="461" t="s">
        <v>234</v>
      </c>
      <c r="CG13" s="461"/>
      <c r="CH13" s="461"/>
      <c r="CI13" s="461"/>
      <c r="CJ13" s="461"/>
      <c r="CK13" s="454" t="s">
        <v>251</v>
      </c>
      <c r="CL13" s="456" t="s">
        <v>10</v>
      </c>
      <c r="CM13" s="446" t="s">
        <v>1</v>
      </c>
      <c r="CN13" s="448" t="s">
        <v>31</v>
      </c>
      <c r="CO13" s="461" t="s">
        <v>234</v>
      </c>
      <c r="CP13" s="461"/>
      <c r="CQ13" s="461"/>
      <c r="CR13" s="461"/>
      <c r="CS13" s="461"/>
      <c r="CT13" s="454" t="s">
        <v>251</v>
      </c>
      <c r="CU13" s="456" t="s">
        <v>10</v>
      </c>
      <c r="CV13" s="446" t="s">
        <v>1</v>
      </c>
      <c r="CW13" s="448" t="s">
        <v>31</v>
      </c>
      <c r="CX13" s="461" t="s">
        <v>234</v>
      </c>
      <c r="CY13" s="461"/>
      <c r="CZ13" s="461"/>
      <c r="DA13" s="461"/>
      <c r="DB13" s="461"/>
      <c r="DC13" s="454" t="s">
        <v>251</v>
      </c>
      <c r="DD13" s="456" t="s">
        <v>10</v>
      </c>
    </row>
    <row r="14" spans="1:108" s="8" customFormat="1" ht="19.5" customHeight="1">
      <c r="A14" s="447"/>
      <c r="B14" s="449"/>
      <c r="C14" s="252" t="s">
        <v>54</v>
      </c>
      <c r="D14" s="65" t="s">
        <v>55</v>
      </c>
      <c r="E14" s="65" t="s">
        <v>56</v>
      </c>
      <c r="F14" s="65" t="s">
        <v>57</v>
      </c>
      <c r="G14" s="246" t="s">
        <v>58</v>
      </c>
      <c r="H14" s="455"/>
      <c r="I14" s="457"/>
      <c r="J14" s="447"/>
      <c r="K14" s="459"/>
      <c r="L14" s="265" t="s">
        <v>54</v>
      </c>
      <c r="M14" s="65" t="s">
        <v>55</v>
      </c>
      <c r="N14" s="65" t="s">
        <v>56</v>
      </c>
      <c r="O14" s="65" t="s">
        <v>57</v>
      </c>
      <c r="P14" s="253" t="s">
        <v>58</v>
      </c>
      <c r="Q14" s="455"/>
      <c r="R14" s="471"/>
      <c r="S14" s="447"/>
      <c r="T14" s="459"/>
      <c r="U14" s="265" t="s">
        <v>54</v>
      </c>
      <c r="V14" s="65" t="s">
        <v>55</v>
      </c>
      <c r="W14" s="65" t="s">
        <v>56</v>
      </c>
      <c r="X14" s="65" t="s">
        <v>57</v>
      </c>
      <c r="Y14" s="253" t="s">
        <v>58</v>
      </c>
      <c r="Z14" s="455"/>
      <c r="AA14" s="457"/>
      <c r="AB14" s="447"/>
      <c r="AC14" s="449"/>
      <c r="AD14" s="252" t="s">
        <v>54</v>
      </c>
      <c r="AE14" s="65" t="s">
        <v>55</v>
      </c>
      <c r="AF14" s="65" t="s">
        <v>56</v>
      </c>
      <c r="AG14" s="65" t="s">
        <v>57</v>
      </c>
      <c r="AH14" s="246" t="s">
        <v>58</v>
      </c>
      <c r="AI14" s="455"/>
      <c r="AJ14" s="457"/>
      <c r="AK14" s="447"/>
      <c r="AL14" s="449"/>
      <c r="AM14" s="252" t="s">
        <v>54</v>
      </c>
      <c r="AN14" s="65" t="s">
        <v>55</v>
      </c>
      <c r="AO14" s="65" t="s">
        <v>56</v>
      </c>
      <c r="AP14" s="65" t="s">
        <v>57</v>
      </c>
      <c r="AQ14" s="246" t="s">
        <v>58</v>
      </c>
      <c r="AR14" s="455"/>
      <c r="AS14" s="457"/>
      <c r="AT14" s="447"/>
      <c r="AU14" s="449"/>
      <c r="AV14" s="252" t="s">
        <v>54</v>
      </c>
      <c r="AW14" s="65" t="s">
        <v>55</v>
      </c>
      <c r="AX14" s="65" t="s">
        <v>56</v>
      </c>
      <c r="AY14" s="65" t="s">
        <v>57</v>
      </c>
      <c r="AZ14" s="246" t="s">
        <v>58</v>
      </c>
      <c r="BA14" s="455"/>
      <c r="BB14" s="457"/>
      <c r="BC14" s="447"/>
      <c r="BD14" s="449"/>
      <c r="BE14" s="252" t="s">
        <v>54</v>
      </c>
      <c r="BF14" s="65" t="s">
        <v>55</v>
      </c>
      <c r="BG14" s="65" t="s">
        <v>56</v>
      </c>
      <c r="BH14" s="65" t="s">
        <v>57</v>
      </c>
      <c r="BI14" s="246" t="s">
        <v>58</v>
      </c>
      <c r="BJ14" s="455"/>
      <c r="BK14" s="457"/>
      <c r="BL14" s="447"/>
      <c r="BM14" s="449"/>
      <c r="BN14" s="252" t="s">
        <v>54</v>
      </c>
      <c r="BO14" s="65" t="s">
        <v>55</v>
      </c>
      <c r="BP14" s="65" t="s">
        <v>56</v>
      </c>
      <c r="BQ14" s="65" t="s">
        <v>57</v>
      </c>
      <c r="BR14" s="246" t="s">
        <v>58</v>
      </c>
      <c r="BS14" s="455"/>
      <c r="BT14" s="457"/>
      <c r="BU14" s="447"/>
      <c r="BV14" s="449"/>
      <c r="BW14" s="252" t="s">
        <v>54</v>
      </c>
      <c r="BX14" s="65" t="s">
        <v>55</v>
      </c>
      <c r="BY14" s="65" t="s">
        <v>56</v>
      </c>
      <c r="BZ14" s="65" t="s">
        <v>57</v>
      </c>
      <c r="CA14" s="246" t="s">
        <v>58</v>
      </c>
      <c r="CB14" s="455"/>
      <c r="CC14" s="457"/>
      <c r="CD14" s="447"/>
      <c r="CE14" s="449"/>
      <c r="CF14" s="252" t="s">
        <v>54</v>
      </c>
      <c r="CG14" s="65" t="s">
        <v>55</v>
      </c>
      <c r="CH14" s="65" t="s">
        <v>56</v>
      </c>
      <c r="CI14" s="65" t="s">
        <v>57</v>
      </c>
      <c r="CJ14" s="246" t="s">
        <v>58</v>
      </c>
      <c r="CK14" s="455"/>
      <c r="CL14" s="457"/>
      <c r="CM14" s="447"/>
      <c r="CN14" s="449"/>
      <c r="CO14" s="252" t="s">
        <v>54</v>
      </c>
      <c r="CP14" s="65" t="s">
        <v>55</v>
      </c>
      <c r="CQ14" s="65" t="s">
        <v>56</v>
      </c>
      <c r="CR14" s="65" t="s">
        <v>57</v>
      </c>
      <c r="CS14" s="246" t="s">
        <v>58</v>
      </c>
      <c r="CT14" s="455"/>
      <c r="CU14" s="457"/>
      <c r="CV14" s="447"/>
      <c r="CW14" s="449"/>
      <c r="CX14" s="252" t="s">
        <v>54</v>
      </c>
      <c r="CY14" s="65" t="s">
        <v>55</v>
      </c>
      <c r="CZ14" s="65" t="s">
        <v>56</v>
      </c>
      <c r="DA14" s="65" t="s">
        <v>57</v>
      </c>
      <c r="DB14" s="246" t="s">
        <v>58</v>
      </c>
      <c r="DC14" s="455"/>
      <c r="DD14" s="457"/>
    </row>
    <row r="15" spans="1:108" ht="16.5" customHeight="1">
      <c r="A15" s="357">
        <v>43191</v>
      </c>
      <c r="B15" s="358">
        <f>A15</f>
        <v>43191</v>
      </c>
      <c r="C15" s="359"/>
      <c r="D15" s="360"/>
      <c r="E15" s="360"/>
      <c r="F15" s="360"/>
      <c r="G15" s="358"/>
      <c r="H15" s="361"/>
      <c r="I15" s="362"/>
      <c r="J15" s="240">
        <f>A15+30</f>
        <v>43221</v>
      </c>
      <c r="K15" s="259">
        <f>J15</f>
        <v>43221</v>
      </c>
      <c r="L15" s="287" t="s">
        <v>70</v>
      </c>
      <c r="M15" s="241"/>
      <c r="N15" s="241"/>
      <c r="O15" s="241"/>
      <c r="P15" s="297" t="s">
        <v>37</v>
      </c>
      <c r="Q15" s="261"/>
      <c r="R15" s="267"/>
      <c r="S15" s="240">
        <f>J15+31</f>
        <v>43252</v>
      </c>
      <c r="T15" s="259">
        <f>S15</f>
        <v>43252</v>
      </c>
      <c r="U15" s="278"/>
      <c r="V15" s="275" t="s">
        <v>37</v>
      </c>
      <c r="W15" s="241"/>
      <c r="X15" s="241"/>
      <c r="Y15" s="297" t="s">
        <v>70</v>
      </c>
      <c r="Z15" s="261"/>
      <c r="AA15" s="262" t="s">
        <v>247</v>
      </c>
      <c r="AB15" s="357">
        <f>S15+30</f>
        <v>43282</v>
      </c>
      <c r="AC15" s="358">
        <f>AB15</f>
        <v>43282</v>
      </c>
      <c r="AD15" s="359"/>
      <c r="AE15" s="360"/>
      <c r="AF15" s="360"/>
      <c r="AG15" s="360"/>
      <c r="AH15" s="358"/>
      <c r="AI15" s="361"/>
      <c r="AJ15" s="362"/>
      <c r="AK15" s="240">
        <f>AB15+31</f>
        <v>43313</v>
      </c>
      <c r="AL15" s="257">
        <f>AK15</f>
        <v>43313</v>
      </c>
      <c r="AM15" s="278"/>
      <c r="AN15" s="241"/>
      <c r="AO15" s="275"/>
      <c r="AP15" s="275" t="s">
        <v>37</v>
      </c>
      <c r="AQ15" s="257"/>
      <c r="AR15" s="261"/>
      <c r="AS15" s="282" t="s">
        <v>81</v>
      </c>
      <c r="AT15" s="357">
        <f>AK15+31</f>
        <v>43344</v>
      </c>
      <c r="AU15" s="358">
        <f aca="true" t="shared" si="0" ref="AU15:AU44">AT15</f>
        <v>43344</v>
      </c>
      <c r="AV15" s="359"/>
      <c r="AW15" s="360"/>
      <c r="AX15" s="360"/>
      <c r="AY15" s="360"/>
      <c r="AZ15" s="358"/>
      <c r="BA15" s="361"/>
      <c r="BB15" s="362"/>
      <c r="BC15" s="240">
        <f>AT15+30</f>
        <v>43374</v>
      </c>
      <c r="BD15" s="257">
        <f>BC15</f>
        <v>43374</v>
      </c>
      <c r="BE15" s="287" t="s">
        <v>36</v>
      </c>
      <c r="BF15" s="275" t="s">
        <v>70</v>
      </c>
      <c r="BG15" s="241"/>
      <c r="BH15" s="241"/>
      <c r="BI15" s="257"/>
      <c r="BJ15" s="261"/>
      <c r="BK15" s="249" t="s">
        <v>81</v>
      </c>
      <c r="BL15" s="240">
        <f>BC15+31</f>
        <v>43405</v>
      </c>
      <c r="BM15" s="257">
        <f>BL15</f>
        <v>43405</v>
      </c>
      <c r="BN15" s="287" t="s">
        <v>36</v>
      </c>
      <c r="BO15" s="241"/>
      <c r="BP15" s="275" t="s">
        <v>37</v>
      </c>
      <c r="BQ15" s="241"/>
      <c r="BR15" s="257"/>
      <c r="BS15" s="261"/>
      <c r="BT15" s="282"/>
      <c r="BU15" s="357">
        <f>BL15+30</f>
        <v>43435</v>
      </c>
      <c r="BV15" s="358">
        <f>BU15</f>
        <v>43435</v>
      </c>
      <c r="BW15" s="359"/>
      <c r="BX15" s="360"/>
      <c r="BY15" s="360"/>
      <c r="BZ15" s="360"/>
      <c r="CA15" s="358"/>
      <c r="CB15" s="361"/>
      <c r="CC15" s="368"/>
      <c r="CD15" s="375">
        <f>BU15+31</f>
        <v>43466</v>
      </c>
      <c r="CE15" s="376">
        <f>CD15</f>
        <v>43466</v>
      </c>
      <c r="CF15" s="359"/>
      <c r="CG15" s="360"/>
      <c r="CH15" s="360"/>
      <c r="CI15" s="360"/>
      <c r="CJ15" s="358"/>
      <c r="CK15" s="377"/>
      <c r="CL15" s="378"/>
      <c r="CM15" s="240">
        <f>CD15+31</f>
        <v>43497</v>
      </c>
      <c r="CN15" s="257">
        <f>CM15</f>
        <v>43497</v>
      </c>
      <c r="CO15" s="278"/>
      <c r="CP15" s="275" t="s">
        <v>37</v>
      </c>
      <c r="CQ15" s="241"/>
      <c r="CR15" s="275" t="s">
        <v>70</v>
      </c>
      <c r="CS15" s="276"/>
      <c r="CT15" s="261"/>
      <c r="CU15" s="262" t="s">
        <v>81</v>
      </c>
      <c r="CV15" s="240">
        <f>CM15+28</f>
        <v>43525</v>
      </c>
      <c r="CW15" s="257">
        <f>CV15</f>
        <v>43525</v>
      </c>
      <c r="CX15" s="278"/>
      <c r="CY15" s="275" t="s">
        <v>37</v>
      </c>
      <c r="CZ15" s="241"/>
      <c r="DA15" s="275" t="s">
        <v>70</v>
      </c>
      <c r="DB15" s="276"/>
      <c r="DC15" s="261"/>
      <c r="DD15" s="262" t="s">
        <v>81</v>
      </c>
    </row>
    <row r="16" spans="1:108" ht="16.5" customHeight="1">
      <c r="A16" s="238">
        <f aca="true" t="shared" si="1" ref="A16:A44">A15+1</f>
        <v>43192</v>
      </c>
      <c r="B16" s="254">
        <f aca="true" t="shared" si="2" ref="B16:B44">A16</f>
        <v>43192</v>
      </c>
      <c r="C16" s="271" t="s">
        <v>36</v>
      </c>
      <c r="D16" s="255" t="s">
        <v>70</v>
      </c>
      <c r="E16" s="239"/>
      <c r="F16" s="239"/>
      <c r="G16" s="254"/>
      <c r="H16" s="248"/>
      <c r="I16" s="249" t="s">
        <v>244</v>
      </c>
      <c r="J16" s="238">
        <f>J15+1</f>
        <v>43222</v>
      </c>
      <c r="K16" s="247">
        <f aca="true" t="shared" si="3" ref="K16:K45">J16</f>
        <v>43222</v>
      </c>
      <c r="L16" s="266"/>
      <c r="M16" s="239"/>
      <c r="N16" s="255" t="s">
        <v>38</v>
      </c>
      <c r="O16" s="255" t="s">
        <v>37</v>
      </c>
      <c r="P16" s="254"/>
      <c r="Q16" s="248"/>
      <c r="R16" s="268" t="s">
        <v>81</v>
      </c>
      <c r="S16" s="333">
        <f>S15+1</f>
        <v>43253</v>
      </c>
      <c r="T16" s="344">
        <f aca="true" t="shared" si="4" ref="T16:T44">S16</f>
        <v>43253</v>
      </c>
      <c r="U16" s="335"/>
      <c r="V16" s="336"/>
      <c r="W16" s="336"/>
      <c r="X16" s="336"/>
      <c r="Y16" s="334"/>
      <c r="Z16" s="337"/>
      <c r="AA16" s="338"/>
      <c r="AB16" s="238">
        <f>AB15+1</f>
        <v>43283</v>
      </c>
      <c r="AC16" s="254">
        <f aca="true" t="shared" si="5" ref="AC16:AC45">AB16</f>
        <v>43283</v>
      </c>
      <c r="AD16" s="271" t="s">
        <v>36</v>
      </c>
      <c r="AE16" s="255" t="s">
        <v>70</v>
      </c>
      <c r="AF16" s="239"/>
      <c r="AG16" s="239"/>
      <c r="AH16" s="254"/>
      <c r="AI16" s="248"/>
      <c r="AJ16" s="249" t="s">
        <v>81</v>
      </c>
      <c r="AK16" s="238">
        <f>AK15+1</f>
        <v>43314</v>
      </c>
      <c r="AL16" s="254">
        <f aca="true" t="shared" si="6" ref="AL16:AL45">AK16</f>
        <v>43314</v>
      </c>
      <c r="AM16" s="271" t="s">
        <v>36</v>
      </c>
      <c r="AN16" s="239"/>
      <c r="AO16" s="255" t="s">
        <v>37</v>
      </c>
      <c r="AP16" s="239"/>
      <c r="AQ16" s="254"/>
      <c r="AR16" s="248"/>
      <c r="AS16" s="249"/>
      <c r="AT16" s="333">
        <f>AT15+1</f>
        <v>43345</v>
      </c>
      <c r="AU16" s="334">
        <f t="shared" si="0"/>
        <v>43345</v>
      </c>
      <c r="AV16" s="335"/>
      <c r="AW16" s="336"/>
      <c r="AX16" s="336"/>
      <c r="AY16" s="336"/>
      <c r="AZ16" s="334"/>
      <c r="BA16" s="337"/>
      <c r="BB16" s="338"/>
      <c r="BC16" s="238">
        <f>BC15+1</f>
        <v>43375</v>
      </c>
      <c r="BD16" s="254">
        <f aca="true" t="shared" si="7" ref="BD16:BD45">BC16</f>
        <v>43375</v>
      </c>
      <c r="BE16" s="271" t="s">
        <v>70</v>
      </c>
      <c r="BF16" s="239"/>
      <c r="BG16" s="239"/>
      <c r="BH16" s="239"/>
      <c r="BI16" s="296" t="s">
        <v>37</v>
      </c>
      <c r="BJ16" s="279"/>
      <c r="BK16" s="249"/>
      <c r="BL16" s="238">
        <f>BL15+1</f>
        <v>43406</v>
      </c>
      <c r="BM16" s="254">
        <f aca="true" t="shared" si="8" ref="BM16:BM44">BL16</f>
        <v>43406</v>
      </c>
      <c r="BN16" s="266"/>
      <c r="BO16" s="299" t="s">
        <v>37</v>
      </c>
      <c r="BP16" s="239"/>
      <c r="BQ16" s="239"/>
      <c r="BR16" s="277"/>
      <c r="BS16" s="248"/>
      <c r="BT16" s="249" t="s">
        <v>81</v>
      </c>
      <c r="BU16" s="333">
        <f>BU15+1</f>
        <v>43436</v>
      </c>
      <c r="BV16" s="334">
        <f aca="true" t="shared" si="9" ref="BV16:BV45">BU16</f>
        <v>43436</v>
      </c>
      <c r="BW16" s="335"/>
      <c r="BX16" s="336"/>
      <c r="BY16" s="336"/>
      <c r="BZ16" s="336"/>
      <c r="CA16" s="334"/>
      <c r="CB16" s="337"/>
      <c r="CC16" s="338"/>
      <c r="CD16" s="333">
        <f>CD15+1</f>
        <v>43467</v>
      </c>
      <c r="CE16" s="334">
        <f aca="true" t="shared" si="10" ref="CE16:CE45">CD16</f>
        <v>43467</v>
      </c>
      <c r="CF16" s="335"/>
      <c r="CG16" s="336"/>
      <c r="CH16" s="336"/>
      <c r="CI16" s="336"/>
      <c r="CJ16" s="334"/>
      <c r="CK16" s="337"/>
      <c r="CL16" s="338"/>
      <c r="CM16" s="333">
        <f>CM15+1</f>
        <v>43498</v>
      </c>
      <c r="CN16" s="334">
        <f aca="true" t="shared" si="11" ref="CN16:CN42">CM16</f>
        <v>43498</v>
      </c>
      <c r="CO16" s="335"/>
      <c r="CP16" s="336"/>
      <c r="CQ16" s="336"/>
      <c r="CR16" s="336"/>
      <c r="CS16" s="334"/>
      <c r="CT16" s="337"/>
      <c r="CU16" s="356"/>
      <c r="CV16" s="333">
        <f>CV15+1</f>
        <v>43526</v>
      </c>
      <c r="CW16" s="334">
        <f aca="true" t="shared" si="12" ref="CW16:CW45">CV16</f>
        <v>43526</v>
      </c>
      <c r="CX16" s="335"/>
      <c r="CY16" s="336"/>
      <c r="CZ16" s="336"/>
      <c r="DA16" s="336"/>
      <c r="DB16" s="334"/>
      <c r="DC16" s="337"/>
      <c r="DD16" s="356"/>
    </row>
    <row r="17" spans="1:108" ht="16.5" customHeight="1">
      <c r="A17" s="238">
        <f t="shared" si="1"/>
        <v>43193</v>
      </c>
      <c r="B17" s="254">
        <f t="shared" si="2"/>
        <v>43193</v>
      </c>
      <c r="C17" s="271" t="s">
        <v>70</v>
      </c>
      <c r="D17" s="239"/>
      <c r="E17" s="239"/>
      <c r="F17" s="239"/>
      <c r="G17" s="296" t="s">
        <v>37</v>
      </c>
      <c r="H17" s="248"/>
      <c r="I17" s="249"/>
      <c r="J17" s="238">
        <f>J16+1</f>
        <v>43223</v>
      </c>
      <c r="K17" s="247">
        <f t="shared" si="3"/>
        <v>43223</v>
      </c>
      <c r="L17" s="387" t="s">
        <v>36</v>
      </c>
      <c r="M17" s="330"/>
      <c r="N17" s="388" t="s">
        <v>37</v>
      </c>
      <c r="O17" s="330"/>
      <c r="P17" s="328"/>
      <c r="Q17" s="331"/>
      <c r="R17" s="395"/>
      <c r="S17" s="333">
        <f>S16+1</f>
        <v>43254</v>
      </c>
      <c r="T17" s="344">
        <f t="shared" si="4"/>
        <v>43254</v>
      </c>
      <c r="U17" s="335"/>
      <c r="V17" s="336"/>
      <c r="W17" s="336"/>
      <c r="X17" s="336"/>
      <c r="Y17" s="334"/>
      <c r="Z17" s="337"/>
      <c r="AA17" s="338"/>
      <c r="AB17" s="238">
        <f>AB16+1</f>
        <v>43284</v>
      </c>
      <c r="AC17" s="254">
        <f t="shared" si="5"/>
        <v>43284</v>
      </c>
      <c r="AD17" s="271" t="s">
        <v>70</v>
      </c>
      <c r="AE17" s="239"/>
      <c r="AF17" s="239"/>
      <c r="AG17" s="239"/>
      <c r="AH17" s="296" t="s">
        <v>37</v>
      </c>
      <c r="AI17" s="248"/>
      <c r="AJ17" s="249"/>
      <c r="AK17" s="238">
        <f>AK16+1</f>
        <v>43315</v>
      </c>
      <c r="AL17" s="254">
        <f t="shared" si="6"/>
        <v>43315</v>
      </c>
      <c r="AM17" s="266"/>
      <c r="AN17" s="255" t="s">
        <v>37</v>
      </c>
      <c r="AO17" s="239"/>
      <c r="AP17" s="239"/>
      <c r="AQ17" s="296" t="s">
        <v>70</v>
      </c>
      <c r="AR17" s="248"/>
      <c r="AS17" s="249" t="s">
        <v>81</v>
      </c>
      <c r="AT17" s="238">
        <f aca="true" t="shared" si="13" ref="AT17:AT44">AT16+1</f>
        <v>43346</v>
      </c>
      <c r="AU17" s="254">
        <f t="shared" si="0"/>
        <v>43346</v>
      </c>
      <c r="AV17" s="271" t="s">
        <v>36</v>
      </c>
      <c r="AW17" s="255" t="s">
        <v>70</v>
      </c>
      <c r="AX17" s="239"/>
      <c r="AY17" s="239"/>
      <c r="AZ17" s="254"/>
      <c r="BA17" s="248"/>
      <c r="BB17" s="249" t="s">
        <v>81</v>
      </c>
      <c r="BC17" s="238">
        <f>BC16+1</f>
        <v>43376</v>
      </c>
      <c r="BD17" s="254">
        <f t="shared" si="7"/>
        <v>43376</v>
      </c>
      <c r="BE17" s="266"/>
      <c r="BF17" s="239"/>
      <c r="BG17" s="255" t="s">
        <v>38</v>
      </c>
      <c r="BH17" s="255" t="s">
        <v>37</v>
      </c>
      <c r="BI17" s="254"/>
      <c r="BJ17" s="248"/>
      <c r="BK17" s="250" t="s">
        <v>81</v>
      </c>
      <c r="BL17" s="333">
        <f aca="true" t="shared" si="14" ref="BL17:BL44">BL16+1</f>
        <v>43407</v>
      </c>
      <c r="BM17" s="334">
        <f t="shared" si="8"/>
        <v>43407</v>
      </c>
      <c r="BN17" s="335"/>
      <c r="BO17" s="336"/>
      <c r="BP17" s="336"/>
      <c r="BQ17" s="336"/>
      <c r="BR17" s="334"/>
      <c r="BS17" s="337"/>
      <c r="BT17" s="367"/>
      <c r="BU17" s="238">
        <f>BU16+1</f>
        <v>43437</v>
      </c>
      <c r="BV17" s="254">
        <f t="shared" si="9"/>
        <v>43437</v>
      </c>
      <c r="BW17" s="271" t="s">
        <v>36</v>
      </c>
      <c r="BX17" s="255" t="s">
        <v>70</v>
      </c>
      <c r="BY17" s="239"/>
      <c r="BZ17" s="239"/>
      <c r="CA17" s="254"/>
      <c r="CB17" s="248"/>
      <c r="CC17" s="249" t="s">
        <v>81</v>
      </c>
      <c r="CD17" s="333">
        <f>CD16+1</f>
        <v>43468</v>
      </c>
      <c r="CE17" s="334">
        <f t="shared" si="10"/>
        <v>43468</v>
      </c>
      <c r="CF17" s="345"/>
      <c r="CG17" s="336"/>
      <c r="CH17" s="346"/>
      <c r="CI17" s="336"/>
      <c r="CJ17" s="334"/>
      <c r="CK17" s="337"/>
      <c r="CL17" s="338"/>
      <c r="CM17" s="333">
        <f>CM16+1</f>
        <v>43499</v>
      </c>
      <c r="CN17" s="334">
        <f t="shared" si="11"/>
        <v>43499</v>
      </c>
      <c r="CO17" s="335"/>
      <c r="CP17" s="336"/>
      <c r="CQ17" s="336"/>
      <c r="CR17" s="336"/>
      <c r="CS17" s="334"/>
      <c r="CT17" s="337"/>
      <c r="CU17" s="338"/>
      <c r="CV17" s="333">
        <f>CV16+1</f>
        <v>43527</v>
      </c>
      <c r="CW17" s="334">
        <f t="shared" si="12"/>
        <v>43527</v>
      </c>
      <c r="CX17" s="335"/>
      <c r="CY17" s="336"/>
      <c r="CZ17" s="336"/>
      <c r="DA17" s="336"/>
      <c r="DB17" s="334"/>
      <c r="DC17" s="337"/>
      <c r="DD17" s="338"/>
    </row>
    <row r="18" spans="1:108" ht="16.5" customHeight="1">
      <c r="A18" s="238">
        <f t="shared" si="1"/>
        <v>43194</v>
      </c>
      <c r="B18" s="254">
        <f t="shared" si="2"/>
        <v>43194</v>
      </c>
      <c r="C18" s="266"/>
      <c r="D18" s="239"/>
      <c r="E18" s="255" t="s">
        <v>38</v>
      </c>
      <c r="F18" s="255" t="s">
        <v>37</v>
      </c>
      <c r="G18" s="254"/>
      <c r="H18" s="248"/>
      <c r="I18" s="250" t="s">
        <v>81</v>
      </c>
      <c r="J18" s="238">
        <f>J17+1</f>
        <v>43224</v>
      </c>
      <c r="K18" s="247">
        <f t="shared" si="3"/>
        <v>43224</v>
      </c>
      <c r="L18" s="329"/>
      <c r="M18" s="388" t="s">
        <v>37</v>
      </c>
      <c r="N18" s="330"/>
      <c r="O18" s="330"/>
      <c r="P18" s="396" t="s">
        <v>70</v>
      </c>
      <c r="Q18" s="331"/>
      <c r="R18" s="397"/>
      <c r="S18" s="238">
        <f>S17+1</f>
        <v>43255</v>
      </c>
      <c r="T18" s="247">
        <f t="shared" si="4"/>
        <v>43255</v>
      </c>
      <c r="U18" s="271" t="s">
        <v>36</v>
      </c>
      <c r="V18" s="255" t="s">
        <v>70</v>
      </c>
      <c r="W18" s="239"/>
      <c r="X18" s="239"/>
      <c r="Y18" s="254"/>
      <c r="Z18" s="248"/>
      <c r="AA18" s="249" t="s">
        <v>81</v>
      </c>
      <c r="AB18" s="238">
        <f>AB17+1</f>
        <v>43285</v>
      </c>
      <c r="AC18" s="254">
        <f t="shared" si="5"/>
        <v>43285</v>
      </c>
      <c r="AD18" s="266"/>
      <c r="AE18" s="239"/>
      <c r="AF18" s="255" t="s">
        <v>38</v>
      </c>
      <c r="AG18" s="255" t="s">
        <v>37</v>
      </c>
      <c r="AH18" s="254"/>
      <c r="AI18" s="248"/>
      <c r="AJ18" s="250" t="s">
        <v>81</v>
      </c>
      <c r="AK18" s="333">
        <f>AK17+1</f>
        <v>43316</v>
      </c>
      <c r="AL18" s="334">
        <f t="shared" si="6"/>
        <v>43316</v>
      </c>
      <c r="AM18" s="335"/>
      <c r="AN18" s="336"/>
      <c r="AO18" s="336"/>
      <c r="AP18" s="336"/>
      <c r="AQ18" s="334"/>
      <c r="AR18" s="337"/>
      <c r="AS18" s="338"/>
      <c r="AT18" s="238">
        <f t="shared" si="13"/>
        <v>43347</v>
      </c>
      <c r="AU18" s="254">
        <f t="shared" si="0"/>
        <v>43347</v>
      </c>
      <c r="AV18" s="271" t="s">
        <v>70</v>
      </c>
      <c r="AW18" s="239"/>
      <c r="AX18" s="239"/>
      <c r="AY18" s="239"/>
      <c r="AZ18" s="296" t="s">
        <v>37</v>
      </c>
      <c r="BA18" s="248"/>
      <c r="BB18" s="249"/>
      <c r="BC18" s="238">
        <f>BC17+1</f>
        <v>43377</v>
      </c>
      <c r="BD18" s="254">
        <f t="shared" si="7"/>
        <v>43377</v>
      </c>
      <c r="BE18" s="271" t="s">
        <v>36</v>
      </c>
      <c r="BF18" s="239"/>
      <c r="BG18" s="255" t="s">
        <v>37</v>
      </c>
      <c r="BH18" s="239"/>
      <c r="BI18" s="254"/>
      <c r="BJ18" s="248"/>
      <c r="BK18" s="249"/>
      <c r="BL18" s="333">
        <f t="shared" si="14"/>
        <v>43408</v>
      </c>
      <c r="BM18" s="334">
        <f t="shared" si="8"/>
        <v>43408</v>
      </c>
      <c r="BN18" s="335"/>
      <c r="BO18" s="336"/>
      <c r="BP18" s="336"/>
      <c r="BQ18" s="336"/>
      <c r="BR18" s="334"/>
      <c r="BS18" s="337"/>
      <c r="BT18" s="338"/>
      <c r="BU18" s="238">
        <f>BU17+1</f>
        <v>43438</v>
      </c>
      <c r="BV18" s="254">
        <f t="shared" si="9"/>
        <v>43438</v>
      </c>
      <c r="BW18" s="271" t="s">
        <v>70</v>
      </c>
      <c r="BX18" s="239"/>
      <c r="BY18" s="239"/>
      <c r="BZ18" s="239"/>
      <c r="CA18" s="296" t="s">
        <v>37</v>
      </c>
      <c r="CB18" s="248"/>
      <c r="CC18" s="249"/>
      <c r="CD18" s="238">
        <f>CD17+1</f>
        <v>43469</v>
      </c>
      <c r="CE18" s="254">
        <f t="shared" si="10"/>
        <v>43469</v>
      </c>
      <c r="CF18" s="271" t="s">
        <v>36</v>
      </c>
      <c r="CG18" s="299"/>
      <c r="CH18" s="299" t="s">
        <v>37</v>
      </c>
      <c r="CI18" s="239"/>
      <c r="CJ18" s="301"/>
      <c r="CK18" s="248"/>
      <c r="CL18" s="249"/>
      <c r="CM18" s="238">
        <f>CM17+1</f>
        <v>43500</v>
      </c>
      <c r="CN18" s="254">
        <f t="shared" si="11"/>
        <v>43500</v>
      </c>
      <c r="CO18" s="271" t="s">
        <v>36</v>
      </c>
      <c r="CP18" s="255" t="s">
        <v>70</v>
      </c>
      <c r="CQ18" s="239"/>
      <c r="CR18" s="239"/>
      <c r="CS18" s="254"/>
      <c r="CT18" s="248"/>
      <c r="CU18" s="249" t="s">
        <v>81</v>
      </c>
      <c r="CV18" s="238">
        <f>CV17+1</f>
        <v>43528</v>
      </c>
      <c r="CW18" s="254">
        <f t="shared" si="12"/>
        <v>43528</v>
      </c>
      <c r="CX18" s="271" t="s">
        <v>36</v>
      </c>
      <c r="CY18" s="255" t="s">
        <v>70</v>
      </c>
      <c r="CZ18" s="239"/>
      <c r="DA18" s="239"/>
      <c r="DB18" s="254"/>
      <c r="DC18" s="248"/>
      <c r="DD18" s="249" t="s">
        <v>81</v>
      </c>
    </row>
    <row r="19" spans="1:108" ht="16.5" customHeight="1">
      <c r="A19" s="238">
        <f t="shared" si="1"/>
        <v>43195</v>
      </c>
      <c r="B19" s="254">
        <f t="shared" si="2"/>
        <v>43195</v>
      </c>
      <c r="C19" s="271" t="s">
        <v>36</v>
      </c>
      <c r="D19" s="239"/>
      <c r="E19" s="255" t="s">
        <v>37</v>
      </c>
      <c r="F19" s="239"/>
      <c r="G19" s="254"/>
      <c r="H19" s="248"/>
      <c r="I19" s="249"/>
      <c r="J19" s="333">
        <f>J18+1</f>
        <v>43225</v>
      </c>
      <c r="K19" s="344">
        <f t="shared" si="3"/>
        <v>43225</v>
      </c>
      <c r="L19" s="335"/>
      <c r="M19" s="336"/>
      <c r="N19" s="336"/>
      <c r="O19" s="336"/>
      <c r="P19" s="334"/>
      <c r="Q19" s="337"/>
      <c r="R19" s="347"/>
      <c r="S19" s="238">
        <f aca="true" t="shared" si="15" ref="S19:S44">S18+1</f>
        <v>43256</v>
      </c>
      <c r="T19" s="247">
        <f t="shared" si="4"/>
        <v>43256</v>
      </c>
      <c r="U19" s="271" t="s">
        <v>70</v>
      </c>
      <c r="V19" s="239"/>
      <c r="W19" s="239"/>
      <c r="X19" s="239"/>
      <c r="Y19" s="296" t="s">
        <v>37</v>
      </c>
      <c r="Z19" s="248"/>
      <c r="AA19" s="249"/>
      <c r="AB19" s="238">
        <f>AB18+1</f>
        <v>43286</v>
      </c>
      <c r="AC19" s="254">
        <f t="shared" si="5"/>
        <v>43286</v>
      </c>
      <c r="AD19" s="271" t="s">
        <v>36</v>
      </c>
      <c r="AE19" s="239"/>
      <c r="AF19" s="255" t="s">
        <v>37</v>
      </c>
      <c r="AG19" s="239"/>
      <c r="AH19" s="254"/>
      <c r="AI19" s="248"/>
      <c r="AJ19" s="249"/>
      <c r="AK19" s="333">
        <f>AK18+1</f>
        <v>43317</v>
      </c>
      <c r="AL19" s="334">
        <f t="shared" si="6"/>
        <v>43317</v>
      </c>
      <c r="AM19" s="335"/>
      <c r="AN19" s="336"/>
      <c r="AO19" s="336"/>
      <c r="AP19" s="336"/>
      <c r="AQ19" s="334"/>
      <c r="AR19" s="337"/>
      <c r="AS19" s="338"/>
      <c r="AT19" s="238">
        <f t="shared" si="13"/>
        <v>43348</v>
      </c>
      <c r="AU19" s="254">
        <f t="shared" si="0"/>
        <v>43348</v>
      </c>
      <c r="AV19" s="266"/>
      <c r="AW19" s="239"/>
      <c r="AX19" s="255" t="s">
        <v>38</v>
      </c>
      <c r="AY19" s="255" t="s">
        <v>37</v>
      </c>
      <c r="AZ19" s="254"/>
      <c r="BA19" s="248"/>
      <c r="BB19" s="250" t="s">
        <v>81</v>
      </c>
      <c r="BC19" s="238">
        <f>BC18+1</f>
        <v>43378</v>
      </c>
      <c r="BD19" s="254">
        <f t="shared" si="7"/>
        <v>43378</v>
      </c>
      <c r="BE19" s="266"/>
      <c r="BF19" s="255" t="s">
        <v>37</v>
      </c>
      <c r="BG19" s="239"/>
      <c r="BH19" s="239"/>
      <c r="BI19" s="296" t="s">
        <v>70</v>
      </c>
      <c r="BJ19" s="248"/>
      <c r="BK19" s="249" t="s">
        <v>81</v>
      </c>
      <c r="BL19" s="238">
        <f t="shared" si="14"/>
        <v>43409</v>
      </c>
      <c r="BM19" s="254">
        <f t="shared" si="8"/>
        <v>43409</v>
      </c>
      <c r="BN19" s="271" t="s">
        <v>36</v>
      </c>
      <c r="BO19" s="255" t="s">
        <v>70</v>
      </c>
      <c r="BP19" s="239"/>
      <c r="BQ19" s="239"/>
      <c r="BR19" s="254"/>
      <c r="BS19" s="248"/>
      <c r="BT19" s="249" t="s">
        <v>81</v>
      </c>
      <c r="BU19" s="238">
        <f>BU18+1</f>
        <v>43439</v>
      </c>
      <c r="BV19" s="254">
        <f t="shared" si="9"/>
        <v>43439</v>
      </c>
      <c r="BW19" s="266"/>
      <c r="BX19" s="239"/>
      <c r="BY19" s="255" t="s">
        <v>38</v>
      </c>
      <c r="BZ19" s="255" t="s">
        <v>37</v>
      </c>
      <c r="CA19" s="254"/>
      <c r="CB19" s="248"/>
      <c r="CC19" s="250" t="s">
        <v>81</v>
      </c>
      <c r="CD19" s="238">
        <f>CD18+1</f>
        <v>43470</v>
      </c>
      <c r="CE19" s="254">
        <f t="shared" si="10"/>
        <v>43470</v>
      </c>
      <c r="CF19" s="266"/>
      <c r="CG19" s="388" t="s">
        <v>37</v>
      </c>
      <c r="CH19" s="330"/>
      <c r="CI19" s="388" t="s">
        <v>37</v>
      </c>
      <c r="CJ19" s="254"/>
      <c r="CK19" s="386"/>
      <c r="CL19" s="250"/>
      <c r="CM19" s="238">
        <f>CM18+1</f>
        <v>43501</v>
      </c>
      <c r="CN19" s="254">
        <f t="shared" si="11"/>
        <v>43501</v>
      </c>
      <c r="CO19" s="271" t="s">
        <v>70</v>
      </c>
      <c r="CP19" s="239"/>
      <c r="CQ19" s="239"/>
      <c r="CR19" s="239"/>
      <c r="CS19" s="296" t="s">
        <v>37</v>
      </c>
      <c r="CT19" s="248"/>
      <c r="CU19" s="249"/>
      <c r="CV19" s="238">
        <f>CV18+1</f>
        <v>43529</v>
      </c>
      <c r="CW19" s="254">
        <f t="shared" si="12"/>
        <v>43529</v>
      </c>
      <c r="CX19" s="271" t="s">
        <v>70</v>
      </c>
      <c r="CY19" s="239"/>
      <c r="CZ19" s="239"/>
      <c r="DA19" s="239"/>
      <c r="DB19" s="296" t="s">
        <v>37</v>
      </c>
      <c r="DC19" s="248"/>
      <c r="DD19" s="249"/>
    </row>
    <row r="20" spans="1:108" ht="16.5" customHeight="1">
      <c r="A20" s="238">
        <f t="shared" si="1"/>
        <v>43196</v>
      </c>
      <c r="B20" s="254">
        <f t="shared" si="2"/>
        <v>43196</v>
      </c>
      <c r="C20" s="266"/>
      <c r="D20" s="255" t="s">
        <v>37</v>
      </c>
      <c r="E20" s="239"/>
      <c r="F20" s="239"/>
      <c r="G20" s="296" t="s">
        <v>70</v>
      </c>
      <c r="H20" s="248"/>
      <c r="I20" s="249" t="s">
        <v>81</v>
      </c>
      <c r="J20" s="333">
        <f>J19+1</f>
        <v>43226</v>
      </c>
      <c r="K20" s="344">
        <f t="shared" si="3"/>
        <v>43226</v>
      </c>
      <c r="L20" s="335"/>
      <c r="M20" s="336"/>
      <c r="N20" s="336"/>
      <c r="O20" s="336"/>
      <c r="P20" s="334"/>
      <c r="Q20" s="337"/>
      <c r="R20" s="349"/>
      <c r="S20" s="238">
        <f t="shared" si="15"/>
        <v>43257</v>
      </c>
      <c r="T20" s="247">
        <f t="shared" si="4"/>
        <v>43257</v>
      </c>
      <c r="U20" s="266"/>
      <c r="V20" s="239"/>
      <c r="W20" s="255" t="s">
        <v>38</v>
      </c>
      <c r="X20" s="255" t="s">
        <v>37</v>
      </c>
      <c r="Y20" s="254"/>
      <c r="Z20" s="248"/>
      <c r="AA20" s="250" t="s">
        <v>81</v>
      </c>
      <c r="AB20" s="238">
        <f>AB19+1</f>
        <v>43287</v>
      </c>
      <c r="AC20" s="254">
        <f t="shared" si="5"/>
        <v>43287</v>
      </c>
      <c r="AD20" s="266"/>
      <c r="AE20" s="255" t="s">
        <v>37</v>
      </c>
      <c r="AF20" s="239"/>
      <c r="AG20" s="239"/>
      <c r="AH20" s="296" t="s">
        <v>70</v>
      </c>
      <c r="AI20" s="248"/>
      <c r="AJ20" s="249" t="s">
        <v>81</v>
      </c>
      <c r="AK20" s="238">
        <f>AK19+1</f>
        <v>43318</v>
      </c>
      <c r="AL20" s="254">
        <f t="shared" si="6"/>
        <v>43318</v>
      </c>
      <c r="AM20" s="271" t="s">
        <v>36</v>
      </c>
      <c r="AN20" s="255" t="s">
        <v>70</v>
      </c>
      <c r="AO20" s="239"/>
      <c r="AP20" s="239"/>
      <c r="AQ20" s="254"/>
      <c r="AR20" s="248"/>
      <c r="AS20" s="249" t="s">
        <v>81</v>
      </c>
      <c r="AT20" s="238">
        <f t="shared" si="13"/>
        <v>43349</v>
      </c>
      <c r="AU20" s="254">
        <f t="shared" si="0"/>
        <v>43349</v>
      </c>
      <c r="AV20" s="271" t="s">
        <v>36</v>
      </c>
      <c r="AW20" s="239"/>
      <c r="AX20" s="255" t="s">
        <v>37</v>
      </c>
      <c r="AY20" s="239"/>
      <c r="AZ20" s="254"/>
      <c r="BA20" s="248"/>
      <c r="BB20" s="249"/>
      <c r="BC20" s="238">
        <f>BC19+1</f>
        <v>43379</v>
      </c>
      <c r="BD20" s="254">
        <f t="shared" si="7"/>
        <v>43379</v>
      </c>
      <c r="BE20" s="266"/>
      <c r="BF20" s="239"/>
      <c r="BG20" s="239"/>
      <c r="BH20" s="239"/>
      <c r="BI20" s="254"/>
      <c r="BJ20" s="248"/>
      <c r="BK20" s="249"/>
      <c r="BL20" s="238">
        <f t="shared" si="14"/>
        <v>43410</v>
      </c>
      <c r="BM20" s="254">
        <f t="shared" si="8"/>
        <v>43410</v>
      </c>
      <c r="BN20" s="271" t="s">
        <v>70</v>
      </c>
      <c r="BO20" s="239"/>
      <c r="BP20" s="239"/>
      <c r="BQ20" s="239"/>
      <c r="BR20" s="296" t="s">
        <v>37</v>
      </c>
      <c r="BS20" s="248"/>
      <c r="BT20" s="249"/>
      <c r="BU20" s="238">
        <f>BU19+1</f>
        <v>43440</v>
      </c>
      <c r="BV20" s="254">
        <f t="shared" si="9"/>
        <v>43440</v>
      </c>
      <c r="BW20" s="271" t="s">
        <v>36</v>
      </c>
      <c r="BX20" s="239"/>
      <c r="BY20" s="255" t="s">
        <v>37</v>
      </c>
      <c r="BZ20" s="239"/>
      <c r="CA20" s="254"/>
      <c r="CB20" s="248"/>
      <c r="CC20" s="249"/>
      <c r="CD20" s="333">
        <f>CD19+1</f>
        <v>43471</v>
      </c>
      <c r="CE20" s="334">
        <f t="shared" si="10"/>
        <v>43471</v>
      </c>
      <c r="CF20" s="335"/>
      <c r="CG20" s="336"/>
      <c r="CH20" s="336"/>
      <c r="CI20" s="336"/>
      <c r="CJ20" s="334"/>
      <c r="CK20" s="337"/>
      <c r="CL20" s="338"/>
      <c r="CM20" s="238">
        <f>CM19+1</f>
        <v>43502</v>
      </c>
      <c r="CN20" s="254">
        <f t="shared" si="11"/>
        <v>43502</v>
      </c>
      <c r="CO20" s="266"/>
      <c r="CP20" s="239"/>
      <c r="CQ20" s="255" t="s">
        <v>38</v>
      </c>
      <c r="CR20" s="255" t="s">
        <v>37</v>
      </c>
      <c r="CS20" s="254"/>
      <c r="CT20" s="248"/>
      <c r="CU20" s="250" t="s">
        <v>81</v>
      </c>
      <c r="CV20" s="238">
        <f>CV19+1</f>
        <v>43530</v>
      </c>
      <c r="CW20" s="254">
        <f t="shared" si="12"/>
        <v>43530</v>
      </c>
      <c r="CX20" s="266"/>
      <c r="CY20" s="239"/>
      <c r="CZ20" s="255" t="s">
        <v>38</v>
      </c>
      <c r="DA20" s="255" t="s">
        <v>37</v>
      </c>
      <c r="DB20" s="254"/>
      <c r="DC20" s="248"/>
      <c r="DD20" s="250" t="s">
        <v>81</v>
      </c>
    </row>
    <row r="21" spans="1:108" ht="16.5" customHeight="1">
      <c r="A21" s="333">
        <f t="shared" si="1"/>
        <v>43197</v>
      </c>
      <c r="B21" s="334">
        <f t="shared" si="2"/>
        <v>43197</v>
      </c>
      <c r="C21" s="335"/>
      <c r="D21" s="336"/>
      <c r="E21" s="336"/>
      <c r="F21" s="336"/>
      <c r="G21" s="334"/>
      <c r="H21" s="337"/>
      <c r="I21" s="338"/>
      <c r="J21" s="238">
        <f aca="true" t="shared" si="16" ref="J21:J45">J20+1</f>
        <v>43227</v>
      </c>
      <c r="K21" s="247">
        <f t="shared" si="3"/>
        <v>43227</v>
      </c>
      <c r="L21" s="271" t="s">
        <v>36</v>
      </c>
      <c r="M21" s="255" t="s">
        <v>70</v>
      </c>
      <c r="N21" s="239"/>
      <c r="O21" s="239"/>
      <c r="P21" s="254"/>
      <c r="Q21" s="248"/>
      <c r="R21" s="249" t="s">
        <v>81</v>
      </c>
      <c r="S21" s="238">
        <f t="shared" si="15"/>
        <v>43258</v>
      </c>
      <c r="T21" s="247">
        <f t="shared" si="4"/>
        <v>43258</v>
      </c>
      <c r="U21" s="271" t="s">
        <v>36</v>
      </c>
      <c r="V21" s="239"/>
      <c r="W21" s="255" t="s">
        <v>37</v>
      </c>
      <c r="X21" s="239"/>
      <c r="Y21" s="254"/>
      <c r="Z21" s="248"/>
      <c r="AA21" s="249"/>
      <c r="AB21" s="238">
        <f aca="true" t="shared" si="17" ref="AB21:AB45">AB20+1</f>
        <v>43288</v>
      </c>
      <c r="AC21" s="254">
        <f t="shared" si="5"/>
        <v>43288</v>
      </c>
      <c r="AD21" s="266"/>
      <c r="AE21" s="239"/>
      <c r="AF21" s="239"/>
      <c r="AG21" s="239"/>
      <c r="AH21" s="254"/>
      <c r="AI21" s="248"/>
      <c r="AJ21" s="249"/>
      <c r="AK21" s="238">
        <f aca="true" t="shared" si="18" ref="AK21:AK45">AK20+1</f>
        <v>43319</v>
      </c>
      <c r="AL21" s="254">
        <f t="shared" si="6"/>
        <v>43319</v>
      </c>
      <c r="AM21" s="271" t="s">
        <v>70</v>
      </c>
      <c r="AN21" s="239"/>
      <c r="AO21" s="239"/>
      <c r="AP21" s="239"/>
      <c r="AQ21" s="296" t="s">
        <v>37</v>
      </c>
      <c r="AR21" s="248"/>
      <c r="AS21" s="249"/>
      <c r="AT21" s="238">
        <f t="shared" si="13"/>
        <v>43350</v>
      </c>
      <c r="AU21" s="254">
        <f t="shared" si="0"/>
        <v>43350</v>
      </c>
      <c r="AV21" s="266"/>
      <c r="AW21" s="255" t="s">
        <v>37</v>
      </c>
      <c r="AX21" s="239"/>
      <c r="AY21" s="245"/>
      <c r="AZ21" s="296" t="s">
        <v>70</v>
      </c>
      <c r="BA21" s="248"/>
      <c r="BB21" s="249" t="s">
        <v>81</v>
      </c>
      <c r="BC21" s="333">
        <f aca="true" t="shared" si="19" ref="BC21:BC45">BC20+1</f>
        <v>43380</v>
      </c>
      <c r="BD21" s="334">
        <f t="shared" si="7"/>
        <v>43380</v>
      </c>
      <c r="BE21" s="335"/>
      <c r="BF21" s="336"/>
      <c r="BG21" s="336"/>
      <c r="BH21" s="336"/>
      <c r="BI21" s="334"/>
      <c r="BJ21" s="337"/>
      <c r="BK21" s="364"/>
      <c r="BL21" s="238">
        <f t="shared" si="14"/>
        <v>43411</v>
      </c>
      <c r="BM21" s="254">
        <f t="shared" si="8"/>
        <v>43411</v>
      </c>
      <c r="BN21" s="266"/>
      <c r="BO21" s="239"/>
      <c r="BP21" s="255" t="s">
        <v>38</v>
      </c>
      <c r="BQ21" s="255" t="s">
        <v>37</v>
      </c>
      <c r="BR21" s="254"/>
      <c r="BS21" s="248"/>
      <c r="BT21" s="250" t="s">
        <v>81</v>
      </c>
      <c r="BU21" s="238">
        <f aca="true" t="shared" si="20" ref="BU21:BU45">BU20+1</f>
        <v>43441</v>
      </c>
      <c r="BV21" s="254">
        <f t="shared" si="9"/>
        <v>43441</v>
      </c>
      <c r="BW21" s="266"/>
      <c r="BX21" s="255" t="s">
        <v>37</v>
      </c>
      <c r="BY21" s="239"/>
      <c r="BZ21" s="256"/>
      <c r="CA21" s="296" t="s">
        <v>70</v>
      </c>
      <c r="CB21" s="248"/>
      <c r="CC21" s="249" t="s">
        <v>81</v>
      </c>
      <c r="CD21" s="238">
        <f aca="true" t="shared" si="21" ref="CD21:CD45">CD20+1</f>
        <v>43472</v>
      </c>
      <c r="CE21" s="254">
        <f t="shared" si="10"/>
        <v>43472</v>
      </c>
      <c r="CF21" s="271" t="s">
        <v>36</v>
      </c>
      <c r="CG21" s="255" t="s">
        <v>70</v>
      </c>
      <c r="CH21" s="239"/>
      <c r="CI21" s="239"/>
      <c r="CJ21" s="254"/>
      <c r="CK21" s="248"/>
      <c r="CL21" s="249" t="s">
        <v>81</v>
      </c>
      <c r="CM21" s="238">
        <f aca="true" t="shared" si="22" ref="CM21:CM42">CM20+1</f>
        <v>43503</v>
      </c>
      <c r="CN21" s="254">
        <f t="shared" si="11"/>
        <v>43503</v>
      </c>
      <c r="CO21" s="271" t="s">
        <v>36</v>
      </c>
      <c r="CP21" s="239"/>
      <c r="CQ21" s="255" t="s">
        <v>37</v>
      </c>
      <c r="CR21" s="239"/>
      <c r="CS21" s="254"/>
      <c r="CT21" s="248"/>
      <c r="CU21" s="249"/>
      <c r="CV21" s="238">
        <f aca="true" t="shared" si="23" ref="CV21:CV45">CV20+1</f>
        <v>43531</v>
      </c>
      <c r="CW21" s="254">
        <f t="shared" si="12"/>
        <v>43531</v>
      </c>
      <c r="CX21" s="271" t="s">
        <v>36</v>
      </c>
      <c r="CY21" s="239"/>
      <c r="CZ21" s="255" t="s">
        <v>37</v>
      </c>
      <c r="DA21" s="239"/>
      <c r="DB21" s="254"/>
      <c r="DC21" s="248"/>
      <c r="DD21" s="249"/>
    </row>
    <row r="22" spans="1:108" ht="16.5" customHeight="1">
      <c r="A22" s="333">
        <f t="shared" si="1"/>
        <v>43198</v>
      </c>
      <c r="B22" s="334">
        <f t="shared" si="2"/>
        <v>43198</v>
      </c>
      <c r="C22" s="335"/>
      <c r="D22" s="336"/>
      <c r="E22" s="336"/>
      <c r="F22" s="336"/>
      <c r="G22" s="334"/>
      <c r="H22" s="337"/>
      <c r="I22" s="338"/>
      <c r="J22" s="238">
        <f t="shared" si="16"/>
        <v>43228</v>
      </c>
      <c r="K22" s="247">
        <f t="shared" si="3"/>
        <v>43228</v>
      </c>
      <c r="L22" s="266"/>
      <c r="M22" s="239"/>
      <c r="N22" s="255" t="s">
        <v>70</v>
      </c>
      <c r="O22" s="239"/>
      <c r="P22" s="296" t="s">
        <v>37</v>
      </c>
      <c r="Q22" s="248"/>
      <c r="R22" s="249"/>
      <c r="S22" s="238">
        <f t="shared" si="15"/>
        <v>43259</v>
      </c>
      <c r="T22" s="247">
        <f t="shared" si="4"/>
        <v>43259</v>
      </c>
      <c r="U22" s="266"/>
      <c r="V22" s="255" t="s">
        <v>37</v>
      </c>
      <c r="W22" s="239"/>
      <c r="X22" s="255" t="s">
        <v>70</v>
      </c>
      <c r="Y22" s="254"/>
      <c r="Z22" s="248"/>
      <c r="AA22" s="249" t="s">
        <v>81</v>
      </c>
      <c r="AB22" s="333">
        <f t="shared" si="17"/>
        <v>43289</v>
      </c>
      <c r="AC22" s="334">
        <f t="shared" si="5"/>
        <v>43289</v>
      </c>
      <c r="AD22" s="335"/>
      <c r="AE22" s="336"/>
      <c r="AF22" s="336"/>
      <c r="AG22" s="336"/>
      <c r="AH22" s="334"/>
      <c r="AI22" s="337"/>
      <c r="AJ22" s="338"/>
      <c r="AK22" s="238">
        <f t="shared" si="18"/>
        <v>43320</v>
      </c>
      <c r="AL22" s="254">
        <f t="shared" si="6"/>
        <v>43320</v>
      </c>
      <c r="AN22" s="239"/>
      <c r="AO22" s="408" t="s">
        <v>246</v>
      </c>
      <c r="AP22" s="255" t="s">
        <v>37</v>
      </c>
      <c r="AQ22" s="254"/>
      <c r="AR22" s="248"/>
      <c r="AS22" s="250" t="s">
        <v>81</v>
      </c>
      <c r="AT22" s="238">
        <f t="shared" si="13"/>
        <v>43351</v>
      </c>
      <c r="AU22" s="254">
        <f t="shared" si="0"/>
        <v>43351</v>
      </c>
      <c r="AV22" s="266"/>
      <c r="AW22" s="239"/>
      <c r="AX22" s="239"/>
      <c r="AY22" s="239"/>
      <c r="AZ22" s="254"/>
      <c r="BA22" s="331"/>
      <c r="BB22" s="249"/>
      <c r="BC22" s="238">
        <f t="shared" si="19"/>
        <v>43381</v>
      </c>
      <c r="BD22" s="254">
        <f t="shared" si="7"/>
        <v>43381</v>
      </c>
      <c r="BE22" s="387" t="s">
        <v>36</v>
      </c>
      <c r="BF22" s="388" t="s">
        <v>37</v>
      </c>
      <c r="BG22" s="330"/>
      <c r="BH22" s="330"/>
      <c r="BI22" s="328"/>
      <c r="BJ22" s="331"/>
      <c r="BK22" s="332"/>
      <c r="BL22" s="238">
        <f t="shared" si="14"/>
        <v>43412</v>
      </c>
      <c r="BM22" s="254">
        <f t="shared" si="8"/>
        <v>43412</v>
      </c>
      <c r="BN22" s="271" t="s">
        <v>36</v>
      </c>
      <c r="BO22" s="239"/>
      <c r="BP22" s="255" t="s">
        <v>37</v>
      </c>
      <c r="BQ22" s="239"/>
      <c r="BR22" s="254"/>
      <c r="BS22" s="248"/>
      <c r="BT22" s="249"/>
      <c r="BU22" s="238">
        <f t="shared" si="20"/>
        <v>43442</v>
      </c>
      <c r="BV22" s="254">
        <f t="shared" si="9"/>
        <v>43442</v>
      </c>
      <c r="BW22" s="266"/>
      <c r="BX22" s="239"/>
      <c r="BY22" s="239"/>
      <c r="BZ22" s="239"/>
      <c r="CA22" s="254"/>
      <c r="CB22" s="248"/>
      <c r="CC22" s="249"/>
      <c r="CD22" s="238">
        <f t="shared" si="21"/>
        <v>43473</v>
      </c>
      <c r="CE22" s="254">
        <f t="shared" si="10"/>
        <v>43473</v>
      </c>
      <c r="CF22" s="271" t="s">
        <v>70</v>
      </c>
      <c r="CG22" s="239"/>
      <c r="CH22" s="239"/>
      <c r="CI22" s="239"/>
      <c r="CJ22" s="296" t="s">
        <v>37</v>
      </c>
      <c r="CK22" s="248"/>
      <c r="CL22" s="249"/>
      <c r="CM22" s="238">
        <f t="shared" si="22"/>
        <v>43504</v>
      </c>
      <c r="CN22" s="254">
        <f t="shared" si="11"/>
        <v>43504</v>
      </c>
      <c r="CO22" s="266"/>
      <c r="CP22" s="255" t="s">
        <v>37</v>
      </c>
      <c r="CQ22" s="239"/>
      <c r="CR22" s="256"/>
      <c r="CS22" s="296" t="s">
        <v>70</v>
      </c>
      <c r="CT22" s="248"/>
      <c r="CU22" s="249" t="s">
        <v>81</v>
      </c>
      <c r="CV22" s="238">
        <f t="shared" si="23"/>
        <v>43532</v>
      </c>
      <c r="CW22" s="254">
        <f t="shared" si="12"/>
        <v>43532</v>
      </c>
      <c r="CX22" s="266"/>
      <c r="CY22" s="255" t="s">
        <v>37</v>
      </c>
      <c r="CZ22" s="239"/>
      <c r="DA22" s="256"/>
      <c r="DB22" s="296" t="s">
        <v>70</v>
      </c>
      <c r="DC22" s="248"/>
      <c r="DD22" s="249" t="s">
        <v>81</v>
      </c>
    </row>
    <row r="23" spans="1:108" ht="16.5" customHeight="1">
      <c r="A23" s="238">
        <f t="shared" si="1"/>
        <v>43199</v>
      </c>
      <c r="B23" s="254">
        <f t="shared" si="2"/>
        <v>43199</v>
      </c>
      <c r="C23" s="271" t="s">
        <v>36</v>
      </c>
      <c r="D23" s="255" t="s">
        <v>37</v>
      </c>
      <c r="E23" s="239"/>
      <c r="F23" s="239"/>
      <c r="G23" s="254"/>
      <c r="H23" s="248"/>
      <c r="I23" s="249" t="s">
        <v>81</v>
      </c>
      <c r="J23" s="238">
        <f t="shared" si="16"/>
        <v>43229</v>
      </c>
      <c r="K23" s="247">
        <f t="shared" si="3"/>
        <v>43229</v>
      </c>
      <c r="L23" s="271" t="s">
        <v>38</v>
      </c>
      <c r="M23" s="239"/>
      <c r="N23" s="239"/>
      <c r="O23" s="255" t="s">
        <v>37</v>
      </c>
      <c r="P23" s="254"/>
      <c r="Q23" s="248"/>
      <c r="R23" s="250" t="s">
        <v>81</v>
      </c>
      <c r="S23" s="238">
        <f>S22+1</f>
        <v>43260</v>
      </c>
      <c r="T23" s="247">
        <f t="shared" si="4"/>
        <v>43260</v>
      </c>
      <c r="U23" s="266"/>
      <c r="V23" s="239"/>
      <c r="W23" s="239"/>
      <c r="X23" s="239"/>
      <c r="Y23" s="254"/>
      <c r="Z23" s="248"/>
      <c r="AA23" s="249"/>
      <c r="AB23" s="238">
        <f t="shared" si="17"/>
        <v>43290</v>
      </c>
      <c r="AC23" s="254">
        <f t="shared" si="5"/>
        <v>43290</v>
      </c>
      <c r="AD23" s="271" t="s">
        <v>36</v>
      </c>
      <c r="AE23" s="255" t="s">
        <v>37</v>
      </c>
      <c r="AF23" s="239"/>
      <c r="AG23" s="239"/>
      <c r="AH23" s="254"/>
      <c r="AI23" s="248"/>
      <c r="AJ23" s="249" t="s">
        <v>81</v>
      </c>
      <c r="AK23" s="238">
        <f t="shared" si="18"/>
        <v>43321</v>
      </c>
      <c r="AL23" s="254">
        <f t="shared" si="6"/>
        <v>43321</v>
      </c>
      <c r="AM23" s="271" t="s">
        <v>36</v>
      </c>
      <c r="AN23" s="239"/>
      <c r="AO23" s="255" t="s">
        <v>37</v>
      </c>
      <c r="AP23" s="239"/>
      <c r="AQ23" s="254"/>
      <c r="AR23" s="248"/>
      <c r="AS23" s="249"/>
      <c r="AT23" s="333">
        <f t="shared" si="13"/>
        <v>43352</v>
      </c>
      <c r="AU23" s="334">
        <f t="shared" si="0"/>
        <v>43352</v>
      </c>
      <c r="AV23" s="335"/>
      <c r="AW23" s="336"/>
      <c r="AX23" s="336"/>
      <c r="AY23" s="336"/>
      <c r="AZ23" s="334"/>
      <c r="BA23" s="363"/>
      <c r="BB23" s="338"/>
      <c r="BC23" s="238">
        <f t="shared" si="19"/>
        <v>43382</v>
      </c>
      <c r="BD23" s="254">
        <f t="shared" si="7"/>
        <v>43382</v>
      </c>
      <c r="BE23" s="266"/>
      <c r="BF23" s="239"/>
      <c r="BG23" s="255" t="s">
        <v>70</v>
      </c>
      <c r="BH23" s="239"/>
      <c r="BI23" s="296" t="s">
        <v>37</v>
      </c>
      <c r="BJ23" s="248"/>
      <c r="BK23" s="249"/>
      <c r="BL23" s="238">
        <f t="shared" si="14"/>
        <v>43413</v>
      </c>
      <c r="BM23" s="254">
        <f t="shared" si="8"/>
        <v>43413</v>
      </c>
      <c r="BN23" s="266"/>
      <c r="BO23" s="255" t="s">
        <v>37</v>
      </c>
      <c r="BP23" s="239"/>
      <c r="BQ23" s="255"/>
      <c r="BR23" s="296" t="s">
        <v>70</v>
      </c>
      <c r="BS23" s="248"/>
      <c r="BT23" s="249" t="s">
        <v>81</v>
      </c>
      <c r="BU23" s="333">
        <f t="shared" si="20"/>
        <v>43443</v>
      </c>
      <c r="BV23" s="334">
        <f t="shared" si="9"/>
        <v>43443</v>
      </c>
      <c r="BW23" s="335"/>
      <c r="BX23" s="336"/>
      <c r="BY23" s="336"/>
      <c r="BZ23" s="336"/>
      <c r="CA23" s="334"/>
      <c r="CB23" s="337"/>
      <c r="CC23" s="338"/>
      <c r="CD23" s="238">
        <f t="shared" si="21"/>
        <v>43474</v>
      </c>
      <c r="CE23" s="254">
        <f t="shared" si="10"/>
        <v>43474</v>
      </c>
      <c r="CF23" s="266"/>
      <c r="CG23" s="239"/>
      <c r="CH23" s="255" t="s">
        <v>38</v>
      </c>
      <c r="CI23" s="255" t="s">
        <v>37</v>
      </c>
      <c r="CJ23" s="254"/>
      <c r="CK23" s="248"/>
      <c r="CL23" s="250" t="s">
        <v>81</v>
      </c>
      <c r="CM23" s="238">
        <f t="shared" si="22"/>
        <v>43505</v>
      </c>
      <c r="CN23" s="254">
        <f t="shared" si="11"/>
        <v>43505</v>
      </c>
      <c r="CO23" s="266"/>
      <c r="CP23" s="239"/>
      <c r="CQ23" s="239"/>
      <c r="CR23" s="239"/>
      <c r="CS23" s="254"/>
      <c r="CT23" s="248"/>
      <c r="CU23" s="249"/>
      <c r="CV23" s="238">
        <f t="shared" si="23"/>
        <v>43533</v>
      </c>
      <c r="CW23" s="254">
        <f t="shared" si="12"/>
        <v>43533</v>
      </c>
      <c r="CX23" s="266"/>
      <c r="CY23" s="239"/>
      <c r="CZ23" s="239"/>
      <c r="DA23" s="239"/>
      <c r="DB23" s="254"/>
      <c r="DC23" s="248"/>
      <c r="DD23" s="249"/>
    </row>
    <row r="24" spans="1:108" ht="16.5" customHeight="1">
      <c r="A24" s="238">
        <f t="shared" si="1"/>
        <v>43200</v>
      </c>
      <c r="B24" s="254">
        <f t="shared" si="2"/>
        <v>43200</v>
      </c>
      <c r="C24" s="300"/>
      <c r="D24" s="239"/>
      <c r="E24" s="299" t="s">
        <v>70</v>
      </c>
      <c r="F24" s="239"/>
      <c r="G24" s="301" t="s">
        <v>37</v>
      </c>
      <c r="H24" s="248"/>
      <c r="I24" s="249"/>
      <c r="J24" s="238">
        <f t="shared" si="16"/>
        <v>43230</v>
      </c>
      <c r="K24" s="247">
        <f t="shared" si="3"/>
        <v>43230</v>
      </c>
      <c r="L24" s="271" t="s">
        <v>36</v>
      </c>
      <c r="M24" s="239"/>
      <c r="N24" s="255" t="s">
        <v>37</v>
      </c>
      <c r="O24" s="239"/>
      <c r="P24" s="254"/>
      <c r="Q24" s="248"/>
      <c r="R24" s="249"/>
      <c r="S24" s="333">
        <f t="shared" si="15"/>
        <v>43261</v>
      </c>
      <c r="T24" s="344">
        <f t="shared" si="4"/>
        <v>43261</v>
      </c>
      <c r="U24" s="335"/>
      <c r="V24" s="336"/>
      <c r="W24" s="336"/>
      <c r="X24" s="336"/>
      <c r="Y24" s="334"/>
      <c r="Z24" s="337"/>
      <c r="AA24" s="338"/>
      <c r="AB24" s="238">
        <f t="shared" si="17"/>
        <v>43291</v>
      </c>
      <c r="AC24" s="254">
        <f t="shared" si="5"/>
        <v>43291</v>
      </c>
      <c r="AD24" s="272"/>
      <c r="AE24" s="239"/>
      <c r="AF24" s="255" t="s">
        <v>70</v>
      </c>
      <c r="AG24" s="239"/>
      <c r="AH24" s="296" t="s">
        <v>37</v>
      </c>
      <c r="AI24" s="248"/>
      <c r="AJ24" s="249"/>
      <c r="AK24" s="238">
        <f t="shared" si="18"/>
        <v>43322</v>
      </c>
      <c r="AL24" s="254">
        <f t="shared" si="6"/>
        <v>43322</v>
      </c>
      <c r="AM24" s="266"/>
      <c r="AN24" s="255" t="s">
        <v>37</v>
      </c>
      <c r="AO24" s="239"/>
      <c r="AP24" s="255" t="s">
        <v>70</v>
      </c>
      <c r="AQ24" s="254"/>
      <c r="AR24" s="248"/>
      <c r="AS24" s="249" t="s">
        <v>81</v>
      </c>
      <c r="AT24" s="238">
        <f t="shared" si="13"/>
        <v>43353</v>
      </c>
      <c r="AU24" s="254">
        <f t="shared" si="0"/>
        <v>43353</v>
      </c>
      <c r="AV24" s="271" t="s">
        <v>36</v>
      </c>
      <c r="AW24" s="255" t="s">
        <v>37</v>
      </c>
      <c r="AX24" s="239"/>
      <c r="AY24" s="239"/>
      <c r="AZ24" s="254"/>
      <c r="BA24" s="248"/>
      <c r="BB24" s="249" t="s">
        <v>81</v>
      </c>
      <c r="BC24" s="238">
        <f t="shared" si="19"/>
        <v>43383</v>
      </c>
      <c r="BD24" s="254">
        <f t="shared" si="7"/>
        <v>43383</v>
      </c>
      <c r="BE24" s="271" t="s">
        <v>38</v>
      </c>
      <c r="BF24" s="239"/>
      <c r="BG24" s="239"/>
      <c r="BH24" s="255" t="s">
        <v>37</v>
      </c>
      <c r="BI24" s="254"/>
      <c r="BJ24" s="248"/>
      <c r="BK24" s="250" t="s">
        <v>81</v>
      </c>
      <c r="BL24" s="238">
        <f t="shared" si="14"/>
        <v>43414</v>
      </c>
      <c r="BM24" s="254">
        <f t="shared" si="8"/>
        <v>43414</v>
      </c>
      <c r="BN24" s="266"/>
      <c r="BO24" s="239"/>
      <c r="BP24" s="239"/>
      <c r="BQ24" s="239"/>
      <c r="BR24" s="379"/>
      <c r="BS24" s="248"/>
      <c r="BT24" s="249"/>
      <c r="BU24" s="238">
        <f t="shared" si="20"/>
        <v>43444</v>
      </c>
      <c r="BV24" s="254">
        <f t="shared" si="9"/>
        <v>43444</v>
      </c>
      <c r="BW24" s="271" t="s">
        <v>36</v>
      </c>
      <c r="BX24" s="255" t="s">
        <v>37</v>
      </c>
      <c r="BY24" s="239"/>
      <c r="BZ24" s="239"/>
      <c r="CA24" s="254"/>
      <c r="CB24" s="248"/>
      <c r="CC24" s="249" t="s">
        <v>81</v>
      </c>
      <c r="CD24" s="238">
        <f t="shared" si="21"/>
        <v>43475</v>
      </c>
      <c r="CE24" s="254">
        <f t="shared" si="10"/>
        <v>43475</v>
      </c>
      <c r="CF24" s="271" t="s">
        <v>36</v>
      </c>
      <c r="CG24" s="239"/>
      <c r="CH24" s="255" t="s">
        <v>37</v>
      </c>
      <c r="CI24" s="239"/>
      <c r="CJ24" s="254"/>
      <c r="CK24" s="248"/>
      <c r="CL24" s="249"/>
      <c r="CM24" s="333">
        <f t="shared" si="22"/>
        <v>43506</v>
      </c>
      <c r="CN24" s="334">
        <f t="shared" si="11"/>
        <v>43506</v>
      </c>
      <c r="CO24" s="335"/>
      <c r="CP24" s="336"/>
      <c r="CQ24" s="336"/>
      <c r="CR24" s="336"/>
      <c r="CS24" s="334"/>
      <c r="CT24" s="337"/>
      <c r="CU24" s="338"/>
      <c r="CV24" s="333">
        <f t="shared" si="23"/>
        <v>43534</v>
      </c>
      <c r="CW24" s="334">
        <f t="shared" si="12"/>
        <v>43534</v>
      </c>
      <c r="CX24" s="335"/>
      <c r="CY24" s="336"/>
      <c r="CZ24" s="336"/>
      <c r="DA24" s="336"/>
      <c r="DB24" s="334"/>
      <c r="DC24" s="337"/>
      <c r="DD24" s="338"/>
    </row>
    <row r="25" spans="1:108" ht="16.5" customHeight="1">
      <c r="A25" s="238">
        <f t="shared" si="1"/>
        <v>43201</v>
      </c>
      <c r="B25" s="254">
        <f t="shared" si="2"/>
        <v>43201</v>
      </c>
      <c r="C25" s="271" t="s">
        <v>38</v>
      </c>
      <c r="D25" s="239"/>
      <c r="E25" s="239"/>
      <c r="F25" s="255" t="s">
        <v>37</v>
      </c>
      <c r="G25" s="254"/>
      <c r="H25" s="248"/>
      <c r="I25" s="250" t="s">
        <v>81</v>
      </c>
      <c r="J25" s="238">
        <f t="shared" si="16"/>
        <v>43231</v>
      </c>
      <c r="K25" s="247">
        <f t="shared" si="3"/>
        <v>43231</v>
      </c>
      <c r="L25" s="266"/>
      <c r="M25" s="255" t="s">
        <v>37</v>
      </c>
      <c r="N25" s="239"/>
      <c r="O25" s="255" t="s">
        <v>70</v>
      </c>
      <c r="P25" s="254"/>
      <c r="Q25" s="248"/>
      <c r="R25" s="249" t="s">
        <v>81</v>
      </c>
      <c r="S25" s="238">
        <f>S24+1</f>
        <v>43262</v>
      </c>
      <c r="T25" s="247">
        <f t="shared" si="4"/>
        <v>43262</v>
      </c>
      <c r="U25" s="271" t="s">
        <v>36</v>
      </c>
      <c r="V25" s="255" t="s">
        <v>37</v>
      </c>
      <c r="W25" s="239"/>
      <c r="X25" s="239"/>
      <c r="Y25" s="254"/>
      <c r="Z25" s="248"/>
      <c r="AA25" s="249" t="s">
        <v>81</v>
      </c>
      <c r="AB25" s="238">
        <f t="shared" si="17"/>
        <v>43292</v>
      </c>
      <c r="AC25" s="254">
        <f t="shared" si="5"/>
        <v>43292</v>
      </c>
      <c r="AD25" s="271" t="s">
        <v>38</v>
      </c>
      <c r="AE25" s="239"/>
      <c r="AF25" s="239"/>
      <c r="AG25" s="255" t="s">
        <v>37</v>
      </c>
      <c r="AH25" s="254"/>
      <c r="AI25" s="248"/>
      <c r="AJ25" s="250" t="s">
        <v>81</v>
      </c>
      <c r="AK25" s="238">
        <f t="shared" si="18"/>
        <v>43323</v>
      </c>
      <c r="AL25" s="254">
        <f t="shared" si="6"/>
        <v>43323</v>
      </c>
      <c r="AM25" s="409" t="s">
        <v>38</v>
      </c>
      <c r="AN25" s="330"/>
      <c r="AP25" s="330"/>
      <c r="AR25" s="248"/>
      <c r="AS25" s="249"/>
      <c r="AT25" s="238">
        <f t="shared" si="13"/>
        <v>43354</v>
      </c>
      <c r="AU25" s="254">
        <f t="shared" si="0"/>
        <v>43354</v>
      </c>
      <c r="AV25" s="266"/>
      <c r="AW25" s="239"/>
      <c r="AX25" s="255" t="s">
        <v>70</v>
      </c>
      <c r="AY25" s="239"/>
      <c r="AZ25" s="296" t="s">
        <v>37</v>
      </c>
      <c r="BA25" s="248"/>
      <c r="BB25" s="249"/>
      <c r="BC25" s="238">
        <f t="shared" si="19"/>
        <v>43384</v>
      </c>
      <c r="BD25" s="254">
        <f t="shared" si="7"/>
        <v>43384</v>
      </c>
      <c r="BE25" s="271" t="s">
        <v>36</v>
      </c>
      <c r="BF25" s="239"/>
      <c r="BG25" s="255" t="s">
        <v>37</v>
      </c>
      <c r="BH25" s="239"/>
      <c r="BI25" s="254"/>
      <c r="BJ25" s="248"/>
      <c r="BK25" s="249"/>
      <c r="BL25" s="333">
        <f t="shared" si="14"/>
        <v>43415</v>
      </c>
      <c r="BM25" s="334">
        <f t="shared" si="8"/>
        <v>43415</v>
      </c>
      <c r="BN25" s="335"/>
      <c r="BO25" s="336"/>
      <c r="BP25" s="336"/>
      <c r="BQ25" s="336"/>
      <c r="BR25" s="334"/>
      <c r="BS25" s="337"/>
      <c r="BT25" s="338"/>
      <c r="BU25" s="238">
        <f t="shared" si="20"/>
        <v>43445</v>
      </c>
      <c r="BV25" s="254">
        <f t="shared" si="9"/>
        <v>43445</v>
      </c>
      <c r="BW25" s="272"/>
      <c r="BX25" s="239"/>
      <c r="BY25" s="255" t="s">
        <v>70</v>
      </c>
      <c r="BZ25" s="239"/>
      <c r="CA25" s="296" t="s">
        <v>37</v>
      </c>
      <c r="CB25" s="248"/>
      <c r="CC25" s="249"/>
      <c r="CD25" s="238">
        <f t="shared" si="21"/>
        <v>43476</v>
      </c>
      <c r="CE25" s="254">
        <f t="shared" si="10"/>
        <v>43476</v>
      </c>
      <c r="CF25" s="266"/>
      <c r="CG25" s="255" t="s">
        <v>37</v>
      </c>
      <c r="CH25" s="239"/>
      <c r="CI25" s="255" t="s">
        <v>70</v>
      </c>
      <c r="CJ25" s="277"/>
      <c r="CK25" s="248"/>
      <c r="CL25" s="249" t="s">
        <v>81</v>
      </c>
      <c r="CM25" s="238">
        <f t="shared" si="22"/>
        <v>43507</v>
      </c>
      <c r="CN25" s="254">
        <f t="shared" si="11"/>
        <v>43507</v>
      </c>
      <c r="CO25" s="387" t="s">
        <v>36</v>
      </c>
      <c r="CP25" s="388" t="s">
        <v>37</v>
      </c>
      <c r="CQ25" s="330"/>
      <c r="CR25" s="330"/>
      <c r="CS25" s="328"/>
      <c r="CT25" s="331"/>
      <c r="CU25" s="332"/>
      <c r="CV25" s="238">
        <f t="shared" si="23"/>
        <v>43535</v>
      </c>
      <c r="CW25" s="254">
        <f t="shared" si="12"/>
        <v>43535</v>
      </c>
      <c r="CX25" s="271" t="s">
        <v>36</v>
      </c>
      <c r="CY25" s="255" t="s">
        <v>37</v>
      </c>
      <c r="CZ25" s="239"/>
      <c r="DA25" s="239"/>
      <c r="DB25" s="254"/>
      <c r="DC25" s="248"/>
      <c r="DD25" s="249" t="s">
        <v>81</v>
      </c>
    </row>
    <row r="26" spans="1:108" ht="16.5" customHeight="1">
      <c r="A26" s="238">
        <f t="shared" si="1"/>
        <v>43202</v>
      </c>
      <c r="B26" s="254">
        <f t="shared" si="2"/>
        <v>43202</v>
      </c>
      <c r="C26" s="271" t="s">
        <v>36</v>
      </c>
      <c r="D26" s="239"/>
      <c r="E26" s="255" t="s">
        <v>37</v>
      </c>
      <c r="F26" s="239"/>
      <c r="G26" s="254"/>
      <c r="H26" s="248"/>
      <c r="I26" s="249"/>
      <c r="J26" s="333">
        <f t="shared" si="16"/>
        <v>43232</v>
      </c>
      <c r="K26" s="344">
        <f t="shared" si="3"/>
        <v>43232</v>
      </c>
      <c r="L26" s="335"/>
      <c r="M26" s="336"/>
      <c r="N26" s="336"/>
      <c r="O26" s="336"/>
      <c r="P26" s="350"/>
      <c r="Q26" s="351"/>
      <c r="R26" s="349"/>
      <c r="S26" s="238">
        <f t="shared" si="15"/>
        <v>43263</v>
      </c>
      <c r="T26" s="247">
        <f t="shared" si="4"/>
        <v>43263</v>
      </c>
      <c r="U26" s="272"/>
      <c r="V26" s="239"/>
      <c r="W26" s="255" t="s">
        <v>70</v>
      </c>
      <c r="X26" s="239"/>
      <c r="Y26" s="296" t="s">
        <v>37</v>
      </c>
      <c r="Z26" s="248"/>
      <c r="AA26" s="249"/>
      <c r="AB26" s="238">
        <f t="shared" si="17"/>
        <v>43293</v>
      </c>
      <c r="AC26" s="254">
        <f t="shared" si="5"/>
        <v>43293</v>
      </c>
      <c r="AD26" s="271" t="s">
        <v>36</v>
      </c>
      <c r="AE26" s="239"/>
      <c r="AF26" s="255" t="s">
        <v>37</v>
      </c>
      <c r="AG26" s="239"/>
      <c r="AH26" s="254"/>
      <c r="AI26" s="248"/>
      <c r="AJ26" s="249"/>
      <c r="AK26" s="333">
        <f t="shared" si="18"/>
        <v>43324</v>
      </c>
      <c r="AL26" s="334">
        <f t="shared" si="6"/>
        <v>43324</v>
      </c>
      <c r="AM26" s="335"/>
      <c r="AN26" s="336"/>
      <c r="AO26" s="336"/>
      <c r="AP26" s="336"/>
      <c r="AQ26" s="334"/>
      <c r="AR26" s="337"/>
      <c r="AS26" s="338"/>
      <c r="AT26" s="238">
        <f t="shared" si="13"/>
        <v>43355</v>
      </c>
      <c r="AU26" s="254">
        <f t="shared" si="0"/>
        <v>43355</v>
      </c>
      <c r="AV26" s="271" t="s">
        <v>38</v>
      </c>
      <c r="AW26" s="239"/>
      <c r="AX26" s="239"/>
      <c r="AY26" s="255" t="s">
        <v>37</v>
      </c>
      <c r="AZ26" s="254"/>
      <c r="BA26" s="248"/>
      <c r="BB26" s="250" t="s">
        <v>81</v>
      </c>
      <c r="BC26" s="238">
        <f t="shared" si="19"/>
        <v>43385</v>
      </c>
      <c r="BD26" s="254">
        <f t="shared" si="7"/>
        <v>43385</v>
      </c>
      <c r="BE26" s="266"/>
      <c r="BF26" s="255" t="s">
        <v>37</v>
      </c>
      <c r="BG26" s="239"/>
      <c r="BH26" s="255" t="s">
        <v>70</v>
      </c>
      <c r="BI26" s="254"/>
      <c r="BJ26" s="248"/>
      <c r="BK26" s="249" t="s">
        <v>81</v>
      </c>
      <c r="BL26" s="238">
        <f t="shared" si="14"/>
        <v>43416</v>
      </c>
      <c r="BM26" s="254">
        <f t="shared" si="8"/>
        <v>43416</v>
      </c>
      <c r="BN26" s="271" t="s">
        <v>36</v>
      </c>
      <c r="BO26" s="255" t="s">
        <v>37</v>
      </c>
      <c r="BP26" s="239"/>
      <c r="BQ26" s="239"/>
      <c r="BR26" s="254"/>
      <c r="BS26" s="248"/>
      <c r="BT26" s="249" t="s">
        <v>81</v>
      </c>
      <c r="BU26" s="238">
        <f t="shared" si="20"/>
        <v>43446</v>
      </c>
      <c r="BV26" s="254">
        <f t="shared" si="9"/>
        <v>43446</v>
      </c>
      <c r="BW26" s="271" t="s">
        <v>38</v>
      </c>
      <c r="BX26" s="239"/>
      <c r="BY26" s="239"/>
      <c r="BZ26" s="255" t="s">
        <v>37</v>
      </c>
      <c r="CA26" s="254"/>
      <c r="CB26" s="248"/>
      <c r="CC26" s="250" t="s">
        <v>81</v>
      </c>
      <c r="CD26" s="238">
        <f t="shared" si="21"/>
        <v>43477</v>
      </c>
      <c r="CE26" s="254">
        <f t="shared" si="10"/>
        <v>43477</v>
      </c>
      <c r="CF26" s="266"/>
      <c r="CG26" s="239"/>
      <c r="CH26" s="239"/>
      <c r="CI26" s="239"/>
      <c r="CJ26" s="254" t="s">
        <v>246</v>
      </c>
      <c r="CK26" s="248"/>
      <c r="CL26" s="249"/>
      <c r="CM26" s="238">
        <f t="shared" si="22"/>
        <v>43508</v>
      </c>
      <c r="CN26" s="254">
        <f t="shared" si="11"/>
        <v>43508</v>
      </c>
      <c r="CO26" s="266"/>
      <c r="CP26" s="239"/>
      <c r="CQ26" s="255" t="s">
        <v>70</v>
      </c>
      <c r="CR26" s="239"/>
      <c r="CS26" s="296" t="s">
        <v>37</v>
      </c>
      <c r="CT26" s="248"/>
      <c r="CU26" s="249"/>
      <c r="CV26" s="238">
        <f t="shared" si="23"/>
        <v>43536</v>
      </c>
      <c r="CW26" s="254">
        <f t="shared" si="12"/>
        <v>43536</v>
      </c>
      <c r="CX26" s="266"/>
      <c r="CY26" s="239"/>
      <c r="CZ26" s="255" t="s">
        <v>70</v>
      </c>
      <c r="DA26" s="239"/>
      <c r="DB26" s="296" t="s">
        <v>37</v>
      </c>
      <c r="DC26" s="248"/>
      <c r="DD26" s="249"/>
    </row>
    <row r="27" spans="1:108" ht="16.5" customHeight="1">
      <c r="A27" s="238">
        <f t="shared" si="1"/>
        <v>43203</v>
      </c>
      <c r="B27" s="254">
        <f t="shared" si="2"/>
        <v>43203</v>
      </c>
      <c r="C27" s="266"/>
      <c r="D27" s="255" t="s">
        <v>37</v>
      </c>
      <c r="E27" s="239"/>
      <c r="F27" s="255" t="s">
        <v>70</v>
      </c>
      <c r="G27" s="254"/>
      <c r="H27" s="248"/>
      <c r="I27" s="249" t="s">
        <v>81</v>
      </c>
      <c r="J27" s="333">
        <f t="shared" si="16"/>
        <v>43233</v>
      </c>
      <c r="K27" s="344">
        <f t="shared" si="3"/>
        <v>43233</v>
      </c>
      <c r="L27" s="335"/>
      <c r="M27" s="336"/>
      <c r="N27" s="336"/>
      <c r="O27" s="336"/>
      <c r="P27" s="334"/>
      <c r="Q27" s="351"/>
      <c r="R27" s="349"/>
      <c r="S27" s="238">
        <f t="shared" si="15"/>
        <v>43264</v>
      </c>
      <c r="T27" s="247">
        <f t="shared" si="4"/>
        <v>43264</v>
      </c>
      <c r="U27" s="271" t="s">
        <v>38</v>
      </c>
      <c r="V27" s="239"/>
      <c r="W27" s="239"/>
      <c r="X27" s="255" t="s">
        <v>37</v>
      </c>
      <c r="Y27" s="254"/>
      <c r="Z27" s="248"/>
      <c r="AA27" s="250" t="s">
        <v>81</v>
      </c>
      <c r="AB27" s="238">
        <f t="shared" si="17"/>
        <v>43294</v>
      </c>
      <c r="AC27" s="254">
        <f t="shared" si="5"/>
        <v>43294</v>
      </c>
      <c r="AD27" s="266"/>
      <c r="AE27" s="255" t="s">
        <v>37</v>
      </c>
      <c r="AF27" s="239"/>
      <c r="AG27" s="255" t="s">
        <v>70</v>
      </c>
      <c r="AH27" s="254"/>
      <c r="AI27" s="248"/>
      <c r="AJ27" s="249" t="s">
        <v>81</v>
      </c>
      <c r="AK27" s="333">
        <f t="shared" si="18"/>
        <v>43325</v>
      </c>
      <c r="AL27" s="334">
        <f t="shared" si="6"/>
        <v>43325</v>
      </c>
      <c r="AM27" s="404"/>
      <c r="AN27" s="382"/>
      <c r="AO27" s="382"/>
      <c r="AP27" s="382"/>
      <c r="AQ27" s="383"/>
      <c r="AR27" s="363"/>
      <c r="AS27" s="385"/>
      <c r="AT27" s="238">
        <f t="shared" si="13"/>
        <v>43356</v>
      </c>
      <c r="AU27" s="254">
        <f t="shared" si="0"/>
        <v>43356</v>
      </c>
      <c r="AV27" s="271" t="s">
        <v>36</v>
      </c>
      <c r="AW27" s="239"/>
      <c r="AX27" s="255" t="s">
        <v>37</v>
      </c>
      <c r="AY27" s="239"/>
      <c r="AZ27" s="254"/>
      <c r="BA27" s="248"/>
      <c r="BB27" s="249"/>
      <c r="BC27" s="333">
        <f t="shared" si="19"/>
        <v>43386</v>
      </c>
      <c r="BD27" s="334">
        <f t="shared" si="7"/>
        <v>43386</v>
      </c>
      <c r="BE27" s="335"/>
      <c r="BF27" s="336"/>
      <c r="BG27" s="336"/>
      <c r="BH27" s="336"/>
      <c r="BI27" s="334"/>
      <c r="BJ27" s="337"/>
      <c r="BK27" s="338"/>
      <c r="BL27" s="238">
        <f t="shared" si="14"/>
        <v>43417</v>
      </c>
      <c r="BM27" s="254">
        <f t="shared" si="8"/>
        <v>43417</v>
      </c>
      <c r="BN27" s="272"/>
      <c r="BO27" s="239"/>
      <c r="BP27" s="255" t="s">
        <v>70</v>
      </c>
      <c r="BQ27" s="239"/>
      <c r="BR27" s="296" t="s">
        <v>37</v>
      </c>
      <c r="BS27" s="248"/>
      <c r="BT27" s="249"/>
      <c r="BU27" s="238">
        <f t="shared" si="20"/>
        <v>43447</v>
      </c>
      <c r="BV27" s="254">
        <f t="shared" si="9"/>
        <v>43447</v>
      </c>
      <c r="BW27" s="271" t="s">
        <v>36</v>
      </c>
      <c r="BX27" s="239"/>
      <c r="BY27" s="255" t="s">
        <v>37</v>
      </c>
      <c r="BZ27" s="239"/>
      <c r="CA27" s="254"/>
      <c r="CB27" s="248"/>
      <c r="CC27" s="249"/>
      <c r="CD27" s="333">
        <f t="shared" si="21"/>
        <v>43478</v>
      </c>
      <c r="CE27" s="334">
        <f t="shared" si="10"/>
        <v>43478</v>
      </c>
      <c r="CF27" s="335"/>
      <c r="CG27" s="336"/>
      <c r="CH27" s="336"/>
      <c r="CI27" s="336"/>
      <c r="CJ27" s="334"/>
      <c r="CK27" s="337"/>
      <c r="CL27" s="338"/>
      <c r="CM27" s="238">
        <f t="shared" si="22"/>
        <v>43509</v>
      </c>
      <c r="CN27" s="254">
        <f t="shared" si="11"/>
        <v>43509</v>
      </c>
      <c r="CO27" s="271" t="s">
        <v>38</v>
      </c>
      <c r="CP27" s="239"/>
      <c r="CQ27" s="239"/>
      <c r="CR27" s="255" t="s">
        <v>37</v>
      </c>
      <c r="CS27" s="254"/>
      <c r="CT27" s="248"/>
      <c r="CU27" s="250" t="s">
        <v>81</v>
      </c>
      <c r="CV27" s="238">
        <f t="shared" si="23"/>
        <v>43537</v>
      </c>
      <c r="CW27" s="254">
        <f t="shared" si="12"/>
        <v>43537</v>
      </c>
      <c r="CX27" s="271" t="s">
        <v>38</v>
      </c>
      <c r="CY27" s="239"/>
      <c r="CZ27" s="239"/>
      <c r="DA27" s="255" t="s">
        <v>37</v>
      </c>
      <c r="DB27" s="254"/>
      <c r="DC27" s="248"/>
      <c r="DD27" s="250" t="s">
        <v>81</v>
      </c>
    </row>
    <row r="28" spans="1:108" ht="16.5" customHeight="1">
      <c r="A28" s="402">
        <f t="shared" si="1"/>
        <v>43204</v>
      </c>
      <c r="B28" s="401">
        <f t="shared" si="2"/>
        <v>43204</v>
      </c>
      <c r="C28" s="266"/>
      <c r="D28" s="239"/>
      <c r="E28" s="239"/>
      <c r="F28" s="239" t="s">
        <v>245</v>
      </c>
      <c r="G28" s="254"/>
      <c r="H28" s="248"/>
      <c r="I28" s="249"/>
      <c r="J28" s="238">
        <f t="shared" si="16"/>
        <v>43234</v>
      </c>
      <c r="K28" s="247">
        <f t="shared" si="3"/>
        <v>43234</v>
      </c>
      <c r="L28" s="271" t="s">
        <v>36</v>
      </c>
      <c r="M28" s="255" t="s">
        <v>37</v>
      </c>
      <c r="N28" s="239"/>
      <c r="O28" s="239"/>
      <c r="P28" s="254"/>
      <c r="Q28" s="248"/>
      <c r="R28" s="249" t="s">
        <v>81</v>
      </c>
      <c r="S28" s="238">
        <f t="shared" si="15"/>
        <v>43265</v>
      </c>
      <c r="T28" s="247">
        <f t="shared" si="4"/>
        <v>43265</v>
      </c>
      <c r="U28" s="271" t="s">
        <v>36</v>
      </c>
      <c r="V28" s="239"/>
      <c r="W28" s="255" t="s">
        <v>37</v>
      </c>
      <c r="X28" s="239"/>
      <c r="Y28" s="254"/>
      <c r="Z28" s="248"/>
      <c r="AA28" s="249"/>
      <c r="AB28" s="333">
        <f t="shared" si="17"/>
        <v>43295</v>
      </c>
      <c r="AC28" s="334">
        <f t="shared" si="5"/>
        <v>43295</v>
      </c>
      <c r="AD28" s="335"/>
      <c r="AE28" s="336"/>
      <c r="AF28" s="336"/>
      <c r="AG28" s="336"/>
      <c r="AH28" s="334"/>
      <c r="AI28" s="337"/>
      <c r="AJ28" s="338"/>
      <c r="AK28" s="333">
        <f t="shared" si="18"/>
        <v>43326</v>
      </c>
      <c r="AL28" s="334">
        <f t="shared" si="6"/>
        <v>43326</v>
      </c>
      <c r="AM28" s="335"/>
      <c r="AN28" s="336"/>
      <c r="AO28" s="346"/>
      <c r="AP28" s="336"/>
      <c r="AQ28" s="348"/>
      <c r="AR28" s="337"/>
      <c r="AS28" s="338"/>
      <c r="AT28" s="238">
        <f t="shared" si="13"/>
        <v>43357</v>
      </c>
      <c r="AU28" s="254">
        <f t="shared" si="0"/>
        <v>43357</v>
      </c>
      <c r="AV28" s="266"/>
      <c r="AW28" s="255" t="s">
        <v>37</v>
      </c>
      <c r="AX28" s="239"/>
      <c r="AY28" s="255" t="s">
        <v>70</v>
      </c>
      <c r="AZ28" s="254"/>
      <c r="BA28" s="248"/>
      <c r="BB28" s="249" t="s">
        <v>81</v>
      </c>
      <c r="BC28" s="333">
        <f t="shared" si="19"/>
        <v>43387</v>
      </c>
      <c r="BD28" s="334">
        <f t="shared" si="7"/>
        <v>43387</v>
      </c>
      <c r="BE28" s="335"/>
      <c r="BF28" s="336"/>
      <c r="BG28" s="336"/>
      <c r="BH28" s="336"/>
      <c r="BI28" s="334"/>
      <c r="BJ28" s="337"/>
      <c r="BK28" s="338"/>
      <c r="BL28" s="238">
        <f t="shared" si="14"/>
        <v>43418</v>
      </c>
      <c r="BM28" s="254">
        <f t="shared" si="8"/>
        <v>43418</v>
      </c>
      <c r="BN28" s="271" t="s">
        <v>38</v>
      </c>
      <c r="BO28" s="239"/>
      <c r="BP28" s="239"/>
      <c r="BQ28" s="255" t="s">
        <v>37</v>
      </c>
      <c r="BR28" s="254"/>
      <c r="BS28" s="279"/>
      <c r="BT28" s="250" t="s">
        <v>81</v>
      </c>
      <c r="BU28" s="238">
        <f t="shared" si="20"/>
        <v>43448</v>
      </c>
      <c r="BV28" s="254">
        <f t="shared" si="9"/>
        <v>43448</v>
      </c>
      <c r="BW28" s="266"/>
      <c r="BX28" s="255" t="s">
        <v>37</v>
      </c>
      <c r="BY28" s="239"/>
      <c r="BZ28" s="255" t="s">
        <v>70</v>
      </c>
      <c r="CA28" s="254"/>
      <c r="CB28" s="248"/>
      <c r="CC28" s="249" t="s">
        <v>81</v>
      </c>
      <c r="CD28" s="238">
        <f t="shared" si="21"/>
        <v>43479</v>
      </c>
      <c r="CE28" s="254">
        <f t="shared" si="10"/>
        <v>43479</v>
      </c>
      <c r="CF28" s="387" t="s">
        <v>36</v>
      </c>
      <c r="CG28" s="388" t="s">
        <v>37</v>
      </c>
      <c r="CH28" s="330"/>
      <c r="CI28" s="330"/>
      <c r="CJ28" s="328"/>
      <c r="CK28" s="331"/>
      <c r="CL28" s="332"/>
      <c r="CM28" s="238">
        <f t="shared" si="22"/>
        <v>43510</v>
      </c>
      <c r="CN28" s="254">
        <f t="shared" si="11"/>
        <v>43510</v>
      </c>
      <c r="CO28" s="271" t="s">
        <v>36</v>
      </c>
      <c r="CP28" s="239"/>
      <c r="CQ28" s="255" t="s">
        <v>37</v>
      </c>
      <c r="CR28" s="239"/>
      <c r="CS28" s="254"/>
      <c r="CT28" s="279"/>
      <c r="CU28" s="249"/>
      <c r="CV28" s="238">
        <f t="shared" si="23"/>
        <v>43538</v>
      </c>
      <c r="CW28" s="254">
        <f t="shared" si="12"/>
        <v>43538</v>
      </c>
      <c r="CX28" s="271" t="s">
        <v>36</v>
      </c>
      <c r="CY28" s="239"/>
      <c r="CZ28" s="255" t="s">
        <v>37</v>
      </c>
      <c r="DA28" s="239"/>
      <c r="DB28" s="254"/>
      <c r="DC28" s="248"/>
      <c r="DD28" s="249"/>
    </row>
    <row r="29" spans="1:108" ht="16.5" customHeight="1">
      <c r="A29" s="333">
        <f t="shared" si="1"/>
        <v>43205</v>
      </c>
      <c r="B29" s="334">
        <f t="shared" si="2"/>
        <v>43205</v>
      </c>
      <c r="C29" s="335"/>
      <c r="D29" s="336"/>
      <c r="E29" s="336"/>
      <c r="F29" s="336"/>
      <c r="G29" s="334"/>
      <c r="H29" s="337"/>
      <c r="I29" s="338"/>
      <c r="J29" s="238">
        <f t="shared" si="16"/>
        <v>43235</v>
      </c>
      <c r="K29" s="247">
        <f t="shared" si="3"/>
        <v>43235</v>
      </c>
      <c r="L29" s="271" t="s">
        <v>254</v>
      </c>
      <c r="M29" s="239"/>
      <c r="N29" s="239"/>
      <c r="O29" s="239"/>
      <c r="P29" s="296" t="s">
        <v>37</v>
      </c>
      <c r="Q29" s="248"/>
      <c r="R29" s="249"/>
      <c r="S29" s="238">
        <f t="shared" si="15"/>
        <v>43266</v>
      </c>
      <c r="T29" s="247">
        <f t="shared" si="4"/>
        <v>43266</v>
      </c>
      <c r="U29" s="266"/>
      <c r="V29" s="255" t="s">
        <v>37</v>
      </c>
      <c r="W29" s="239"/>
      <c r="X29" s="244"/>
      <c r="Y29" s="407" t="s">
        <v>70</v>
      </c>
      <c r="Z29" s="248"/>
      <c r="AA29" s="249" t="s">
        <v>81</v>
      </c>
      <c r="AB29" s="333">
        <f t="shared" si="17"/>
        <v>43296</v>
      </c>
      <c r="AC29" s="334">
        <f t="shared" si="5"/>
        <v>43296</v>
      </c>
      <c r="AD29" s="335"/>
      <c r="AE29" s="336"/>
      <c r="AF29" s="336"/>
      <c r="AG29" s="336"/>
      <c r="AH29" s="334"/>
      <c r="AI29" s="337"/>
      <c r="AJ29" s="338"/>
      <c r="AK29" s="238">
        <f t="shared" si="18"/>
        <v>43327</v>
      </c>
      <c r="AL29" s="254">
        <f t="shared" si="6"/>
        <v>43327</v>
      </c>
      <c r="AM29" s="266"/>
      <c r="AO29" s="330"/>
      <c r="AP29" s="330" t="s">
        <v>248</v>
      </c>
      <c r="AQ29" s="410" t="s">
        <v>249</v>
      </c>
      <c r="AR29" s="331"/>
      <c r="AS29" s="398"/>
      <c r="AT29" s="402">
        <f t="shared" si="13"/>
        <v>43358</v>
      </c>
      <c r="AU29" s="401">
        <f t="shared" si="0"/>
        <v>43358</v>
      </c>
      <c r="AV29" s="266"/>
      <c r="AW29" s="239"/>
      <c r="AX29" s="239"/>
      <c r="AY29" s="239"/>
      <c r="AZ29" s="254"/>
      <c r="BA29" s="251" t="s">
        <v>119</v>
      </c>
      <c r="BB29" s="249"/>
      <c r="BC29" s="238">
        <f t="shared" si="19"/>
        <v>43388</v>
      </c>
      <c r="BD29" s="254">
        <f t="shared" si="7"/>
        <v>43388</v>
      </c>
      <c r="BE29" s="271" t="s">
        <v>36</v>
      </c>
      <c r="BF29" s="407" t="s">
        <v>70</v>
      </c>
      <c r="BG29" s="239"/>
      <c r="BH29" s="239"/>
      <c r="BI29" s="254"/>
      <c r="BJ29" s="248"/>
      <c r="BK29" s="249" t="s">
        <v>81</v>
      </c>
      <c r="BL29" s="238">
        <f t="shared" si="14"/>
        <v>43419</v>
      </c>
      <c r="BM29" s="254">
        <f t="shared" si="8"/>
        <v>43419</v>
      </c>
      <c r="BN29" s="271" t="s">
        <v>36</v>
      </c>
      <c r="BO29" s="239"/>
      <c r="BP29" s="255" t="s">
        <v>37</v>
      </c>
      <c r="BQ29" s="239"/>
      <c r="BR29" s="254"/>
      <c r="BS29" s="248"/>
      <c r="BT29" s="249"/>
      <c r="BU29" s="333">
        <f t="shared" si="20"/>
        <v>43449</v>
      </c>
      <c r="BV29" s="334">
        <f t="shared" si="9"/>
        <v>43449</v>
      </c>
      <c r="BW29" s="335"/>
      <c r="BX29" s="336"/>
      <c r="BY29" s="336"/>
      <c r="BZ29" s="336"/>
      <c r="CA29" s="350"/>
      <c r="CB29" s="337"/>
      <c r="CC29" s="338"/>
      <c r="CD29" s="238">
        <f t="shared" si="21"/>
        <v>43480</v>
      </c>
      <c r="CE29" s="254">
        <f t="shared" si="10"/>
        <v>43480</v>
      </c>
      <c r="CF29" s="266"/>
      <c r="CG29" s="239"/>
      <c r="CH29" s="255" t="s">
        <v>70</v>
      </c>
      <c r="CI29" s="239"/>
      <c r="CJ29" s="296" t="s">
        <v>37</v>
      </c>
      <c r="CK29" s="248"/>
      <c r="CL29" s="249"/>
      <c r="CM29" s="238">
        <f t="shared" si="22"/>
        <v>43511</v>
      </c>
      <c r="CN29" s="254">
        <f t="shared" si="11"/>
        <v>43511</v>
      </c>
      <c r="CO29" s="266"/>
      <c r="CP29" s="255" t="s">
        <v>37</v>
      </c>
      <c r="CQ29" s="239"/>
      <c r="CR29" s="407" t="s">
        <v>70</v>
      </c>
      <c r="CS29" s="280"/>
      <c r="CT29" s="248"/>
      <c r="CU29" s="249" t="s">
        <v>81</v>
      </c>
      <c r="CV29" s="238">
        <f t="shared" si="23"/>
        <v>43539</v>
      </c>
      <c r="CW29" s="254">
        <f t="shared" si="12"/>
        <v>43539</v>
      </c>
      <c r="CX29" s="266"/>
      <c r="CY29" s="255" t="s">
        <v>37</v>
      </c>
      <c r="CZ29" s="239"/>
      <c r="DA29" s="407" t="s">
        <v>70</v>
      </c>
      <c r="DB29" s="254"/>
      <c r="DC29" s="248"/>
      <c r="DD29" s="249" t="s">
        <v>81</v>
      </c>
    </row>
    <row r="30" spans="1:108" ht="16.5" customHeight="1">
      <c r="A30" s="238">
        <f t="shared" si="1"/>
        <v>43206</v>
      </c>
      <c r="B30" s="254">
        <f t="shared" si="2"/>
        <v>43206</v>
      </c>
      <c r="C30" s="271" t="s">
        <v>36</v>
      </c>
      <c r="D30" s="407" t="s">
        <v>70</v>
      </c>
      <c r="E30" s="239"/>
      <c r="F30" s="239"/>
      <c r="G30" s="254"/>
      <c r="H30" s="248"/>
      <c r="I30" s="249" t="s">
        <v>81</v>
      </c>
      <c r="J30" s="238">
        <f t="shared" si="16"/>
        <v>43236</v>
      </c>
      <c r="K30" s="247">
        <f t="shared" si="3"/>
        <v>43236</v>
      </c>
      <c r="L30" s="266"/>
      <c r="M30" s="255" t="s">
        <v>38</v>
      </c>
      <c r="N30" s="239"/>
      <c r="O30" s="255" t="s">
        <v>37</v>
      </c>
      <c r="P30" s="254"/>
      <c r="Q30" s="248"/>
      <c r="R30" s="250" t="s">
        <v>81</v>
      </c>
      <c r="S30" s="402">
        <f>S29+1</f>
        <v>43267</v>
      </c>
      <c r="T30" s="403">
        <f t="shared" si="4"/>
        <v>43267</v>
      </c>
      <c r="U30" s="266"/>
      <c r="V30" s="239"/>
      <c r="W30" s="239"/>
      <c r="X30" s="388" t="s">
        <v>38</v>
      </c>
      <c r="Y30" s="254"/>
      <c r="Z30" s="248"/>
      <c r="AA30" s="249"/>
      <c r="AB30" s="238">
        <f t="shared" si="17"/>
        <v>43297</v>
      </c>
      <c r="AC30" s="254">
        <f>AB30</f>
        <v>43297</v>
      </c>
      <c r="AD30" s="387" t="s">
        <v>36</v>
      </c>
      <c r="AE30" s="407" t="s">
        <v>70</v>
      </c>
      <c r="AF30" s="330"/>
      <c r="AG30" s="330"/>
      <c r="AH30" s="328"/>
      <c r="AI30" s="331"/>
      <c r="AJ30" s="332"/>
      <c r="AK30" s="238">
        <f t="shared" si="18"/>
        <v>43328</v>
      </c>
      <c r="AL30" s="254">
        <f t="shared" si="6"/>
        <v>43328</v>
      </c>
      <c r="AM30" s="271" t="s">
        <v>36</v>
      </c>
      <c r="AN30" s="239"/>
      <c r="AO30" s="255" t="s">
        <v>37</v>
      </c>
      <c r="AP30" s="239"/>
      <c r="AQ30" s="254"/>
      <c r="AR30" s="248"/>
      <c r="AS30" s="249"/>
      <c r="AT30" s="333">
        <f t="shared" si="13"/>
        <v>43359</v>
      </c>
      <c r="AU30" s="334">
        <f t="shared" si="0"/>
        <v>43359</v>
      </c>
      <c r="AV30" s="335"/>
      <c r="AW30" s="336"/>
      <c r="AX30" s="336"/>
      <c r="AY30" s="336"/>
      <c r="AZ30" s="334"/>
      <c r="BA30" s="337"/>
      <c r="BB30" s="338"/>
      <c r="BC30" s="238">
        <f t="shared" si="19"/>
        <v>43389</v>
      </c>
      <c r="BD30" s="254">
        <f t="shared" si="7"/>
        <v>43389</v>
      </c>
      <c r="BE30" s="255" t="s">
        <v>254</v>
      </c>
      <c r="BF30" s="239"/>
      <c r="BG30" s="239"/>
      <c r="BH30" s="239"/>
      <c r="BI30" s="296" t="s">
        <v>37</v>
      </c>
      <c r="BJ30" s="248"/>
      <c r="BK30" s="249"/>
      <c r="BL30" s="238">
        <f t="shared" si="14"/>
        <v>43420</v>
      </c>
      <c r="BM30" s="254">
        <f t="shared" si="8"/>
        <v>43420</v>
      </c>
      <c r="BN30" s="266"/>
      <c r="BO30" s="255" t="s">
        <v>37</v>
      </c>
      <c r="BP30" s="239"/>
      <c r="BQ30" s="407" t="s">
        <v>70</v>
      </c>
      <c r="BR30" s="254"/>
      <c r="BS30" s="248"/>
      <c r="BT30" s="249" t="s">
        <v>81</v>
      </c>
      <c r="BU30" s="333">
        <f t="shared" si="20"/>
        <v>43450</v>
      </c>
      <c r="BV30" s="334">
        <f t="shared" si="9"/>
        <v>43450</v>
      </c>
      <c r="BW30" s="335"/>
      <c r="BX30" s="336"/>
      <c r="BY30" s="336"/>
      <c r="BZ30" s="336"/>
      <c r="CA30" s="334"/>
      <c r="CB30" s="337"/>
      <c r="CC30" s="338"/>
      <c r="CD30" s="238">
        <f t="shared" si="21"/>
        <v>43481</v>
      </c>
      <c r="CE30" s="254">
        <f t="shared" si="10"/>
        <v>43481</v>
      </c>
      <c r="CF30" s="271" t="s">
        <v>38</v>
      </c>
      <c r="CG30" s="239"/>
      <c r="CH30" s="239"/>
      <c r="CI30" s="255" t="s">
        <v>37</v>
      </c>
      <c r="CJ30" s="254"/>
      <c r="CK30" s="248"/>
      <c r="CL30" s="250" t="s">
        <v>81</v>
      </c>
      <c r="CM30" s="402">
        <f t="shared" si="22"/>
        <v>43512</v>
      </c>
      <c r="CN30" s="401">
        <f t="shared" si="11"/>
        <v>43512</v>
      </c>
      <c r="CO30" s="266"/>
      <c r="CP30" s="239"/>
      <c r="CQ30" s="239"/>
      <c r="CR30" s="239"/>
      <c r="CS30" s="254"/>
      <c r="CT30" s="251" t="s">
        <v>119</v>
      </c>
      <c r="CU30" s="249"/>
      <c r="CV30" s="333">
        <f t="shared" si="23"/>
        <v>43540</v>
      </c>
      <c r="CW30" s="334">
        <f t="shared" si="12"/>
        <v>43540</v>
      </c>
      <c r="CX30" s="335"/>
      <c r="CY30" s="336"/>
      <c r="CZ30" s="336"/>
      <c r="DA30" s="336"/>
      <c r="DB30" s="350"/>
      <c r="DC30" s="337"/>
      <c r="DD30" s="338"/>
    </row>
    <row r="31" spans="1:108" ht="16.5" customHeight="1">
      <c r="A31" s="238">
        <f t="shared" si="1"/>
        <v>43207</v>
      </c>
      <c r="B31" s="254">
        <f t="shared" si="2"/>
        <v>43207</v>
      </c>
      <c r="C31" s="271" t="s">
        <v>254</v>
      </c>
      <c r="D31" s="239"/>
      <c r="E31" s="239"/>
      <c r="F31" s="239"/>
      <c r="G31" s="296" t="s">
        <v>37</v>
      </c>
      <c r="H31" s="248"/>
      <c r="I31" s="249"/>
      <c r="J31" s="238">
        <f t="shared" si="16"/>
        <v>43237</v>
      </c>
      <c r="K31" s="247">
        <f t="shared" si="3"/>
        <v>43237</v>
      </c>
      <c r="L31" s="271" t="s">
        <v>36</v>
      </c>
      <c r="M31" s="239"/>
      <c r="N31" s="255" t="s">
        <v>37</v>
      </c>
      <c r="O31" s="239"/>
      <c r="P31" s="254"/>
      <c r="Q31" s="248"/>
      <c r="R31" s="249"/>
      <c r="S31" s="333">
        <f t="shared" si="15"/>
        <v>43268</v>
      </c>
      <c r="T31" s="344">
        <f t="shared" si="4"/>
        <v>43268</v>
      </c>
      <c r="U31" s="335"/>
      <c r="V31" s="336"/>
      <c r="W31" s="336"/>
      <c r="X31" s="336"/>
      <c r="Y31" s="334"/>
      <c r="Z31" s="337"/>
      <c r="AA31" s="338"/>
      <c r="AB31" s="238">
        <f t="shared" si="17"/>
        <v>43298</v>
      </c>
      <c r="AC31" s="254">
        <f t="shared" si="5"/>
        <v>43298</v>
      </c>
      <c r="AD31" s="255" t="s">
        <v>254</v>
      </c>
      <c r="AE31" s="239"/>
      <c r="AF31" s="239"/>
      <c r="AG31" s="239"/>
      <c r="AH31" s="296" t="s">
        <v>37</v>
      </c>
      <c r="AI31" s="248"/>
      <c r="AJ31" s="249"/>
      <c r="AK31" s="238">
        <f t="shared" si="18"/>
        <v>43329</v>
      </c>
      <c r="AL31" s="254">
        <f t="shared" si="6"/>
        <v>43329</v>
      </c>
      <c r="AM31" s="284"/>
      <c r="AN31" s="255" t="s">
        <v>37</v>
      </c>
      <c r="AO31" s="239"/>
      <c r="AP31" s="255"/>
      <c r="AQ31" s="407" t="s">
        <v>70</v>
      </c>
      <c r="AR31" s="248"/>
      <c r="AS31" s="249" t="s">
        <v>81</v>
      </c>
      <c r="AT31" s="238">
        <f t="shared" si="13"/>
        <v>43360</v>
      </c>
      <c r="AU31" s="254">
        <f t="shared" si="0"/>
        <v>43360</v>
      </c>
      <c r="AV31" s="387" t="s">
        <v>36</v>
      </c>
      <c r="AW31" s="407" t="s">
        <v>70</v>
      </c>
      <c r="AX31" s="330"/>
      <c r="AY31" s="330"/>
      <c r="AZ31" s="399"/>
      <c r="BA31" s="331"/>
      <c r="BB31" s="332"/>
      <c r="BC31" s="238">
        <f t="shared" si="19"/>
        <v>43390</v>
      </c>
      <c r="BD31" s="254">
        <f t="shared" si="7"/>
        <v>43390</v>
      </c>
      <c r="BE31" s="266"/>
      <c r="BF31" s="255" t="s">
        <v>38</v>
      </c>
      <c r="BG31" s="239"/>
      <c r="BH31" s="255" t="s">
        <v>37</v>
      </c>
      <c r="BI31" s="254"/>
      <c r="BJ31" s="248"/>
      <c r="BK31" s="250" t="s">
        <v>81</v>
      </c>
      <c r="BL31" s="333">
        <f t="shared" si="14"/>
        <v>43421</v>
      </c>
      <c r="BM31" s="334">
        <f t="shared" si="8"/>
        <v>43421</v>
      </c>
      <c r="BN31" s="335"/>
      <c r="BO31" s="336"/>
      <c r="BP31" s="336"/>
      <c r="BQ31" s="336"/>
      <c r="BR31" s="334"/>
      <c r="BS31" s="337"/>
      <c r="BT31" s="338"/>
      <c r="BU31" s="238">
        <f t="shared" si="20"/>
        <v>43451</v>
      </c>
      <c r="BV31" s="254">
        <f t="shared" si="9"/>
        <v>43451</v>
      </c>
      <c r="BW31" s="271" t="s">
        <v>36</v>
      </c>
      <c r="BX31" s="407" t="s">
        <v>70</v>
      </c>
      <c r="BY31" s="239"/>
      <c r="BZ31" s="239"/>
      <c r="CA31" s="254"/>
      <c r="CB31" s="248"/>
      <c r="CC31" s="249" t="s">
        <v>81</v>
      </c>
      <c r="CD31" s="238">
        <f t="shared" si="21"/>
        <v>43482</v>
      </c>
      <c r="CE31" s="254">
        <f t="shared" si="10"/>
        <v>43482</v>
      </c>
      <c r="CF31" s="271" t="s">
        <v>36</v>
      </c>
      <c r="CG31" s="239"/>
      <c r="CH31" s="255" t="s">
        <v>37</v>
      </c>
      <c r="CI31" s="239"/>
      <c r="CJ31" s="254"/>
      <c r="CK31" s="248"/>
      <c r="CL31" s="249"/>
      <c r="CM31" s="333">
        <f t="shared" si="22"/>
        <v>43513</v>
      </c>
      <c r="CN31" s="334">
        <f t="shared" si="11"/>
        <v>43513</v>
      </c>
      <c r="CO31" s="335"/>
      <c r="CP31" s="336"/>
      <c r="CQ31" s="336"/>
      <c r="CR31" s="336"/>
      <c r="CS31" s="334"/>
      <c r="CT31" s="337"/>
      <c r="CU31" s="338"/>
      <c r="CV31" s="333">
        <f t="shared" si="23"/>
        <v>43541</v>
      </c>
      <c r="CW31" s="334">
        <f t="shared" si="12"/>
        <v>43541</v>
      </c>
      <c r="CX31" s="335"/>
      <c r="CY31" s="336"/>
      <c r="CZ31" s="336"/>
      <c r="DA31" s="336"/>
      <c r="DB31" s="334"/>
      <c r="DC31" s="337"/>
      <c r="DD31" s="338"/>
    </row>
    <row r="32" spans="1:108" ht="16.5" customHeight="1">
      <c r="A32" s="238">
        <f t="shared" si="1"/>
        <v>43208</v>
      </c>
      <c r="B32" s="254">
        <f t="shared" si="2"/>
        <v>43208</v>
      </c>
      <c r="C32" s="266"/>
      <c r="D32" s="255" t="s">
        <v>38</v>
      </c>
      <c r="E32" s="239"/>
      <c r="F32" s="255" t="s">
        <v>37</v>
      </c>
      <c r="G32" s="254"/>
      <c r="H32" s="248"/>
      <c r="I32" s="250" t="s">
        <v>81</v>
      </c>
      <c r="J32" s="238">
        <f t="shared" si="16"/>
        <v>43238</v>
      </c>
      <c r="K32" s="247">
        <f t="shared" si="3"/>
        <v>43238</v>
      </c>
      <c r="L32" s="266"/>
      <c r="M32" s="255" t="s">
        <v>37</v>
      </c>
      <c r="N32" s="239"/>
      <c r="O32" s="255"/>
      <c r="P32" s="407" t="s">
        <v>70</v>
      </c>
      <c r="Q32" s="248"/>
      <c r="R32" s="249" t="s">
        <v>81</v>
      </c>
      <c r="S32" s="238">
        <f>S31+1</f>
        <v>43269</v>
      </c>
      <c r="T32" s="247">
        <f t="shared" si="4"/>
        <v>43269</v>
      </c>
      <c r="U32" s="271" t="s">
        <v>36</v>
      </c>
      <c r="V32" s="407" t="s">
        <v>70</v>
      </c>
      <c r="W32" s="239"/>
      <c r="X32" s="239"/>
      <c r="Y32" s="254"/>
      <c r="Z32" s="248"/>
      <c r="AA32" s="249" t="s">
        <v>81</v>
      </c>
      <c r="AB32" s="238">
        <f t="shared" si="17"/>
        <v>43299</v>
      </c>
      <c r="AC32" s="254">
        <f t="shared" si="5"/>
        <v>43299</v>
      </c>
      <c r="AD32" s="266"/>
      <c r="AE32" s="255" t="s">
        <v>38</v>
      </c>
      <c r="AF32" s="239"/>
      <c r="AG32" s="255" t="s">
        <v>37</v>
      </c>
      <c r="AH32" s="254"/>
      <c r="AI32" s="248"/>
      <c r="AJ32" s="250" t="s">
        <v>81</v>
      </c>
      <c r="AK32" s="402">
        <f t="shared" si="18"/>
        <v>43330</v>
      </c>
      <c r="AL32" s="401">
        <f t="shared" si="6"/>
        <v>43330</v>
      </c>
      <c r="AM32" s="300"/>
      <c r="AO32" s="407" t="s">
        <v>245</v>
      </c>
      <c r="AP32" s="299" t="s">
        <v>250</v>
      </c>
      <c r="AQ32" s="255"/>
      <c r="AR32" s="248"/>
      <c r="AS32" s="249"/>
      <c r="AT32" s="238">
        <f t="shared" si="13"/>
        <v>43361</v>
      </c>
      <c r="AU32" s="254">
        <f t="shared" si="0"/>
        <v>43361</v>
      </c>
      <c r="AV32" s="255" t="s">
        <v>254</v>
      </c>
      <c r="AW32" s="239"/>
      <c r="AX32" s="239"/>
      <c r="AY32" s="239"/>
      <c r="AZ32" s="296" t="s">
        <v>37</v>
      </c>
      <c r="BA32" s="248"/>
      <c r="BB32" s="249"/>
      <c r="BC32" s="238">
        <f t="shared" si="19"/>
        <v>43391</v>
      </c>
      <c r="BD32" s="254">
        <f t="shared" si="7"/>
        <v>43391</v>
      </c>
      <c r="BE32" s="271" t="s">
        <v>36</v>
      </c>
      <c r="BF32" s="239"/>
      <c r="BG32" s="255" t="s">
        <v>37</v>
      </c>
      <c r="BH32" s="239"/>
      <c r="BI32" s="254"/>
      <c r="BJ32" s="248"/>
      <c r="BK32" s="249"/>
      <c r="BL32" s="333">
        <f t="shared" si="14"/>
        <v>43422</v>
      </c>
      <c r="BM32" s="334">
        <f t="shared" si="8"/>
        <v>43422</v>
      </c>
      <c r="BN32" s="335"/>
      <c r="BO32" s="336"/>
      <c r="BP32" s="336"/>
      <c r="BQ32" s="336"/>
      <c r="BR32" s="334"/>
      <c r="BS32" s="337"/>
      <c r="BT32" s="338"/>
      <c r="BU32" s="238">
        <f t="shared" si="20"/>
        <v>43452</v>
      </c>
      <c r="BV32" s="254">
        <f t="shared" si="9"/>
        <v>43452</v>
      </c>
      <c r="BW32" s="255" t="s">
        <v>254</v>
      </c>
      <c r="BX32" s="239"/>
      <c r="BY32" s="239"/>
      <c r="BZ32" s="239"/>
      <c r="CA32" s="296" t="s">
        <v>37</v>
      </c>
      <c r="CB32" s="248"/>
      <c r="CC32" s="249"/>
      <c r="CD32" s="238">
        <f t="shared" si="21"/>
        <v>43483</v>
      </c>
      <c r="CE32" s="254">
        <f t="shared" si="10"/>
        <v>43483</v>
      </c>
      <c r="CF32" s="266"/>
      <c r="CG32" s="255" t="s">
        <v>37</v>
      </c>
      <c r="CH32" s="239"/>
      <c r="CI32" s="255"/>
      <c r="CJ32" s="296"/>
      <c r="CK32" s="248"/>
      <c r="CL32" s="249" t="s">
        <v>81</v>
      </c>
      <c r="CM32" s="238">
        <f t="shared" si="22"/>
        <v>43514</v>
      </c>
      <c r="CN32" s="254">
        <f t="shared" si="11"/>
        <v>43514</v>
      </c>
      <c r="CO32" s="271" t="s">
        <v>36</v>
      </c>
      <c r="CP32" s="407" t="s">
        <v>70</v>
      </c>
      <c r="CQ32" s="239"/>
      <c r="CR32" s="239"/>
      <c r="CS32" s="254"/>
      <c r="CT32" s="248"/>
      <c r="CU32" s="249" t="s">
        <v>81</v>
      </c>
      <c r="CV32" s="238">
        <f t="shared" si="23"/>
        <v>43542</v>
      </c>
      <c r="CW32" s="254">
        <f t="shared" si="12"/>
        <v>43542</v>
      </c>
      <c r="CX32" s="271" t="s">
        <v>36</v>
      </c>
      <c r="CY32" s="407" t="s">
        <v>70</v>
      </c>
      <c r="CZ32" s="239"/>
      <c r="DA32" s="239"/>
      <c r="DB32" s="254"/>
      <c r="DC32" s="248"/>
      <c r="DD32" s="249" t="s">
        <v>81</v>
      </c>
    </row>
    <row r="33" spans="1:108" ht="16.5" customHeight="1">
      <c r="A33" s="238">
        <f t="shared" si="1"/>
        <v>43209</v>
      </c>
      <c r="B33" s="254">
        <f t="shared" si="2"/>
        <v>43209</v>
      </c>
      <c r="C33" s="271" t="s">
        <v>36</v>
      </c>
      <c r="D33" s="239"/>
      <c r="E33" s="255" t="s">
        <v>37</v>
      </c>
      <c r="F33" s="239"/>
      <c r="G33" s="254"/>
      <c r="H33" s="248"/>
      <c r="I33" s="249"/>
      <c r="J33" s="402">
        <f t="shared" si="16"/>
        <v>43239</v>
      </c>
      <c r="K33" s="403">
        <f t="shared" si="3"/>
        <v>43239</v>
      </c>
      <c r="L33" s="266"/>
      <c r="M33" s="239"/>
      <c r="N33" s="239"/>
      <c r="O33" s="299" t="s">
        <v>38</v>
      </c>
      <c r="P33" s="254"/>
      <c r="Q33" s="352"/>
      <c r="R33" s="269"/>
      <c r="S33" s="238">
        <f t="shared" si="15"/>
        <v>43270</v>
      </c>
      <c r="T33" s="247">
        <f t="shared" si="4"/>
        <v>43270</v>
      </c>
      <c r="U33" s="271" t="s">
        <v>254</v>
      </c>
      <c r="V33" s="239"/>
      <c r="W33" s="239"/>
      <c r="X33" s="239"/>
      <c r="Y33" s="296" t="s">
        <v>37</v>
      </c>
      <c r="Z33" s="248"/>
      <c r="AA33" s="249"/>
      <c r="AB33" s="238">
        <f t="shared" si="17"/>
        <v>43300</v>
      </c>
      <c r="AC33" s="254">
        <f t="shared" si="5"/>
        <v>43300</v>
      </c>
      <c r="AD33" s="271" t="s">
        <v>36</v>
      </c>
      <c r="AE33" s="239"/>
      <c r="AF33" s="255" t="s">
        <v>37</v>
      </c>
      <c r="AG33" s="239"/>
      <c r="AH33" s="254"/>
      <c r="AI33" s="248"/>
      <c r="AJ33" s="249"/>
      <c r="AK33" s="333">
        <f t="shared" si="18"/>
        <v>43331</v>
      </c>
      <c r="AL33" s="334">
        <f t="shared" si="6"/>
        <v>43331</v>
      </c>
      <c r="AM33" s="335"/>
      <c r="AN33" s="336"/>
      <c r="AO33" s="336"/>
      <c r="AP33" s="336"/>
      <c r="AQ33" s="334"/>
      <c r="AR33" s="337"/>
      <c r="AS33" s="338"/>
      <c r="AT33" s="238">
        <f t="shared" si="13"/>
        <v>43362</v>
      </c>
      <c r="AU33" s="254">
        <f t="shared" si="0"/>
        <v>43362</v>
      </c>
      <c r="AV33" s="266"/>
      <c r="AW33" s="255" t="s">
        <v>38</v>
      </c>
      <c r="AX33" s="239"/>
      <c r="AY33" s="255" t="s">
        <v>37</v>
      </c>
      <c r="AZ33" s="254"/>
      <c r="BA33" s="279"/>
      <c r="BB33" s="250" t="s">
        <v>81</v>
      </c>
      <c r="BC33" s="238">
        <f t="shared" si="19"/>
        <v>43392</v>
      </c>
      <c r="BD33" s="254">
        <f t="shared" si="7"/>
        <v>43392</v>
      </c>
      <c r="BE33" s="266"/>
      <c r="BF33" s="255" t="s">
        <v>37</v>
      </c>
      <c r="BG33" s="239"/>
      <c r="BH33" s="255"/>
      <c r="BI33" s="407" t="s">
        <v>70</v>
      </c>
      <c r="BJ33" s="248"/>
      <c r="BK33" s="249" t="s">
        <v>81</v>
      </c>
      <c r="BL33" s="238">
        <f t="shared" si="14"/>
        <v>43423</v>
      </c>
      <c r="BM33" s="254">
        <f t="shared" si="8"/>
        <v>43423</v>
      </c>
      <c r="BN33" s="271" t="s">
        <v>36</v>
      </c>
      <c r="BO33" s="407" t="s">
        <v>70</v>
      </c>
      <c r="BP33" s="239"/>
      <c r="BQ33" s="239"/>
      <c r="BR33" s="254"/>
      <c r="BS33" s="248"/>
      <c r="BT33" s="249" t="s">
        <v>81</v>
      </c>
      <c r="BU33" s="238">
        <f t="shared" si="20"/>
        <v>43453</v>
      </c>
      <c r="BV33" s="254">
        <f t="shared" si="9"/>
        <v>43453</v>
      </c>
      <c r="BW33" s="266"/>
      <c r="BX33" s="255" t="s">
        <v>38</v>
      </c>
      <c r="BY33" s="239"/>
      <c r="BZ33" s="255" t="s">
        <v>37</v>
      </c>
      <c r="CA33" s="254"/>
      <c r="CB33" s="248"/>
      <c r="CC33" s="250" t="s">
        <v>81</v>
      </c>
      <c r="CD33" s="402">
        <f t="shared" si="21"/>
        <v>43484</v>
      </c>
      <c r="CE33" s="401">
        <f t="shared" si="10"/>
        <v>43484</v>
      </c>
      <c r="CF33" s="266"/>
      <c r="CG33" s="239"/>
      <c r="CH33" s="239"/>
      <c r="CI33" s="299" t="s">
        <v>38</v>
      </c>
      <c r="CJ33" s="254"/>
      <c r="CK33" s="248"/>
      <c r="CL33" s="249"/>
      <c r="CM33" s="238">
        <f t="shared" si="22"/>
        <v>43515</v>
      </c>
      <c r="CN33" s="254">
        <f t="shared" si="11"/>
        <v>43515</v>
      </c>
      <c r="CO33" s="255" t="s">
        <v>254</v>
      </c>
      <c r="CP33" s="239"/>
      <c r="CQ33" s="239"/>
      <c r="CR33" s="239"/>
      <c r="CS33" s="296" t="s">
        <v>37</v>
      </c>
      <c r="CT33" s="248"/>
      <c r="CU33" s="249"/>
      <c r="CV33" s="238">
        <f t="shared" si="23"/>
        <v>43543</v>
      </c>
      <c r="CW33" s="254">
        <f t="shared" si="12"/>
        <v>43543</v>
      </c>
      <c r="CX33" s="255" t="s">
        <v>254</v>
      </c>
      <c r="CY33" s="239"/>
      <c r="CZ33" s="239"/>
      <c r="DA33" s="239"/>
      <c r="DB33" s="296" t="s">
        <v>37</v>
      </c>
      <c r="DC33" s="248"/>
      <c r="DD33" s="249"/>
    </row>
    <row r="34" spans="1:108" ht="16.5" customHeight="1">
      <c r="A34" s="238">
        <f t="shared" si="1"/>
        <v>43210</v>
      </c>
      <c r="B34" s="254">
        <f t="shared" si="2"/>
        <v>43210</v>
      </c>
      <c r="C34" s="266"/>
      <c r="D34" s="255" t="s">
        <v>37</v>
      </c>
      <c r="E34" s="239"/>
      <c r="F34" s="255"/>
      <c r="G34" s="407" t="s">
        <v>70</v>
      </c>
      <c r="H34" s="248"/>
      <c r="I34" s="249" t="s">
        <v>81</v>
      </c>
      <c r="J34" s="333">
        <f t="shared" si="16"/>
        <v>43240</v>
      </c>
      <c r="K34" s="344">
        <f t="shared" si="3"/>
        <v>43240</v>
      </c>
      <c r="L34" s="335"/>
      <c r="M34" s="336"/>
      <c r="N34" s="336"/>
      <c r="O34" s="336"/>
      <c r="P34" s="334"/>
      <c r="Q34" s="337"/>
      <c r="R34" s="349"/>
      <c r="S34" s="238">
        <f t="shared" si="15"/>
        <v>43271</v>
      </c>
      <c r="T34" s="247">
        <f t="shared" si="4"/>
        <v>43271</v>
      </c>
      <c r="U34" s="266"/>
      <c r="V34" s="255" t="s">
        <v>38</v>
      </c>
      <c r="W34" s="239"/>
      <c r="X34" s="255" t="s">
        <v>37</v>
      </c>
      <c r="Y34" s="254"/>
      <c r="Z34" s="248"/>
      <c r="AA34" s="250" t="s">
        <v>81</v>
      </c>
      <c r="AB34" s="238">
        <f t="shared" si="17"/>
        <v>43301</v>
      </c>
      <c r="AC34" s="254">
        <f t="shared" si="5"/>
        <v>43301</v>
      </c>
      <c r="AD34" s="266"/>
      <c r="AE34" s="255" t="s">
        <v>37</v>
      </c>
      <c r="AF34" s="239"/>
      <c r="AG34" s="255"/>
      <c r="AH34" s="407" t="s">
        <v>70</v>
      </c>
      <c r="AI34" s="248"/>
      <c r="AJ34" s="249" t="s">
        <v>81</v>
      </c>
      <c r="AK34" s="238">
        <f t="shared" si="18"/>
        <v>43332</v>
      </c>
      <c r="AL34" s="254">
        <f t="shared" si="6"/>
        <v>43332</v>
      </c>
      <c r="AM34" s="271" t="s">
        <v>36</v>
      </c>
      <c r="AN34" s="407" t="s">
        <v>70</v>
      </c>
      <c r="AO34" s="239"/>
      <c r="AP34" s="239"/>
      <c r="AQ34" s="254"/>
      <c r="AR34" s="248"/>
      <c r="AS34" s="249"/>
      <c r="AT34" s="238">
        <f t="shared" si="13"/>
        <v>43363</v>
      </c>
      <c r="AU34" s="254">
        <f t="shared" si="0"/>
        <v>43363</v>
      </c>
      <c r="AV34" s="271" t="s">
        <v>36</v>
      </c>
      <c r="AW34" s="239"/>
      <c r="AX34" s="255" t="s">
        <v>37</v>
      </c>
      <c r="AY34" s="239"/>
      <c r="AZ34" s="254"/>
      <c r="BA34" s="248"/>
      <c r="BB34" s="249"/>
      <c r="BC34" s="402">
        <f t="shared" si="19"/>
        <v>43393</v>
      </c>
      <c r="BD34" s="401">
        <f t="shared" si="7"/>
        <v>43393</v>
      </c>
      <c r="BE34" s="266"/>
      <c r="BF34" s="239"/>
      <c r="BG34" s="239"/>
      <c r="BH34" s="388" t="s">
        <v>38</v>
      </c>
      <c r="BI34" s="379"/>
      <c r="BJ34" s="248"/>
      <c r="BK34" s="249"/>
      <c r="BL34" s="238">
        <f t="shared" si="14"/>
        <v>43424</v>
      </c>
      <c r="BM34" s="254">
        <f t="shared" si="8"/>
        <v>43424</v>
      </c>
      <c r="BN34" s="255" t="s">
        <v>254</v>
      </c>
      <c r="BO34" s="239"/>
      <c r="BP34" s="239"/>
      <c r="BQ34" s="239"/>
      <c r="BR34" s="296" t="s">
        <v>37</v>
      </c>
      <c r="BS34" s="248"/>
      <c r="BT34" s="249"/>
      <c r="BU34" s="238">
        <f t="shared" si="20"/>
        <v>43454</v>
      </c>
      <c r="BV34" s="254">
        <f t="shared" si="9"/>
        <v>43454</v>
      </c>
      <c r="BW34" s="271" t="s">
        <v>36</v>
      </c>
      <c r="BX34" s="239"/>
      <c r="BY34" s="255" t="s">
        <v>37</v>
      </c>
      <c r="BZ34" s="239"/>
      <c r="CA34" s="254"/>
      <c r="CB34" s="248"/>
      <c r="CC34" s="249"/>
      <c r="CD34" s="333">
        <f t="shared" si="21"/>
        <v>43485</v>
      </c>
      <c r="CE34" s="334">
        <f t="shared" si="10"/>
        <v>43485</v>
      </c>
      <c r="CF34" s="335"/>
      <c r="CG34" s="336"/>
      <c r="CH34" s="336"/>
      <c r="CI34" s="336"/>
      <c r="CJ34" s="334"/>
      <c r="CK34" s="337"/>
      <c r="CL34" s="338"/>
      <c r="CM34" s="238">
        <f t="shared" si="22"/>
        <v>43516</v>
      </c>
      <c r="CN34" s="254">
        <f t="shared" si="11"/>
        <v>43516</v>
      </c>
      <c r="CO34" s="266"/>
      <c r="CP34" s="255" t="s">
        <v>38</v>
      </c>
      <c r="CQ34" s="239"/>
      <c r="CR34" s="255" t="s">
        <v>37</v>
      </c>
      <c r="CS34" s="254"/>
      <c r="CT34" s="248"/>
      <c r="CU34" s="250" t="s">
        <v>81</v>
      </c>
      <c r="CV34" s="238">
        <f t="shared" si="23"/>
        <v>43544</v>
      </c>
      <c r="CW34" s="254">
        <f t="shared" si="12"/>
        <v>43544</v>
      </c>
      <c r="CX34" s="266"/>
      <c r="CY34" s="255" t="s">
        <v>38</v>
      </c>
      <c r="CZ34" s="239"/>
      <c r="DA34" s="255" t="s">
        <v>37</v>
      </c>
      <c r="DB34" s="254"/>
      <c r="DC34" s="248"/>
      <c r="DD34" s="250" t="s">
        <v>81</v>
      </c>
    </row>
    <row r="35" spans="1:108" ht="16.5" customHeight="1">
      <c r="A35" s="333">
        <f t="shared" si="1"/>
        <v>43211</v>
      </c>
      <c r="B35" s="334">
        <f t="shared" si="2"/>
        <v>43211</v>
      </c>
      <c r="C35" s="335"/>
      <c r="D35" s="336"/>
      <c r="E35" s="336"/>
      <c r="F35" s="346"/>
      <c r="G35" s="350"/>
      <c r="H35" s="351"/>
      <c r="I35" s="338"/>
      <c r="J35" s="238">
        <f t="shared" si="16"/>
        <v>43241</v>
      </c>
      <c r="K35" s="247">
        <f t="shared" si="3"/>
        <v>43241</v>
      </c>
      <c r="L35" s="271" t="s">
        <v>36</v>
      </c>
      <c r="M35" s="407" t="s">
        <v>70</v>
      </c>
      <c r="N35" s="239"/>
      <c r="O35" s="239"/>
      <c r="P35" s="254"/>
      <c r="Q35" s="248"/>
      <c r="R35" s="249"/>
      <c r="S35" s="238">
        <f t="shared" si="15"/>
        <v>43272</v>
      </c>
      <c r="T35" s="247">
        <f t="shared" si="4"/>
        <v>43272</v>
      </c>
      <c r="U35" s="271" t="s">
        <v>36</v>
      </c>
      <c r="V35" s="239"/>
      <c r="W35" s="255" t="s">
        <v>37</v>
      </c>
      <c r="X35" s="239"/>
      <c r="Y35" s="254"/>
      <c r="Z35" s="248"/>
      <c r="AA35" s="249"/>
      <c r="AB35" s="402">
        <f t="shared" si="17"/>
        <v>43302</v>
      </c>
      <c r="AC35" s="401">
        <f t="shared" si="5"/>
        <v>43302</v>
      </c>
      <c r="AD35" s="266"/>
      <c r="AE35" s="239"/>
      <c r="AF35" s="239"/>
      <c r="AG35" s="388" t="s">
        <v>38</v>
      </c>
      <c r="AH35" s="379"/>
      <c r="AI35" s="248"/>
      <c r="AJ35" s="249"/>
      <c r="AK35" s="238">
        <f t="shared" si="18"/>
        <v>43333</v>
      </c>
      <c r="AL35" s="254">
        <f t="shared" si="6"/>
        <v>43333</v>
      </c>
      <c r="AM35" s="255" t="s">
        <v>254</v>
      </c>
      <c r="AN35" s="239"/>
      <c r="AO35" s="239"/>
      <c r="AP35" s="239"/>
      <c r="AQ35" s="296" t="s">
        <v>37</v>
      </c>
      <c r="AR35" s="248"/>
      <c r="AS35" s="249"/>
      <c r="AT35" s="238">
        <f t="shared" si="13"/>
        <v>43364</v>
      </c>
      <c r="AU35" s="254">
        <f t="shared" si="0"/>
        <v>43364</v>
      </c>
      <c r="AV35" s="266"/>
      <c r="AW35" s="255" t="s">
        <v>37</v>
      </c>
      <c r="AX35" s="239"/>
      <c r="AY35" s="255"/>
      <c r="AZ35" s="407" t="s">
        <v>70</v>
      </c>
      <c r="BA35" s="248"/>
      <c r="BB35" s="249" t="s">
        <v>81</v>
      </c>
      <c r="BC35" s="333">
        <f t="shared" si="19"/>
        <v>43394</v>
      </c>
      <c r="BD35" s="334">
        <f t="shared" si="7"/>
        <v>43394</v>
      </c>
      <c r="BE35" s="335"/>
      <c r="BF35" s="336"/>
      <c r="BG35" s="336"/>
      <c r="BH35" s="336"/>
      <c r="BI35" s="334"/>
      <c r="BJ35" s="337"/>
      <c r="BK35" s="338"/>
      <c r="BL35" s="238">
        <f t="shared" si="14"/>
        <v>43425</v>
      </c>
      <c r="BM35" s="254">
        <f t="shared" si="8"/>
        <v>43425</v>
      </c>
      <c r="BN35" s="266"/>
      <c r="BO35" s="255" t="s">
        <v>38</v>
      </c>
      <c r="BP35" s="239"/>
      <c r="BQ35" s="255" t="s">
        <v>37</v>
      </c>
      <c r="BR35" s="254"/>
      <c r="BS35" s="248"/>
      <c r="BT35" s="250" t="s">
        <v>81</v>
      </c>
      <c r="BU35" s="238">
        <f t="shared" si="20"/>
        <v>43455</v>
      </c>
      <c r="BV35" s="254">
        <f t="shared" si="9"/>
        <v>43455</v>
      </c>
      <c r="BW35" s="266"/>
      <c r="BX35" s="255" t="s">
        <v>37</v>
      </c>
      <c r="BY35" s="239"/>
      <c r="BZ35" s="255"/>
      <c r="CA35" s="407" t="s">
        <v>70</v>
      </c>
      <c r="CB35" s="248"/>
      <c r="CC35" s="249" t="s">
        <v>81</v>
      </c>
      <c r="CD35" s="238">
        <f t="shared" si="21"/>
        <v>43486</v>
      </c>
      <c r="CE35" s="254">
        <f t="shared" si="10"/>
        <v>43486</v>
      </c>
      <c r="CF35" s="271" t="s">
        <v>36</v>
      </c>
      <c r="CG35" s="407" t="s">
        <v>70</v>
      </c>
      <c r="CH35" s="239"/>
      <c r="CI35" s="239"/>
      <c r="CJ35" s="254"/>
      <c r="CK35" s="248"/>
      <c r="CL35" s="249" t="s">
        <v>81</v>
      </c>
      <c r="CM35" s="238">
        <f t="shared" si="22"/>
        <v>43517</v>
      </c>
      <c r="CN35" s="254">
        <f t="shared" si="11"/>
        <v>43517</v>
      </c>
      <c r="CO35" s="271" t="s">
        <v>36</v>
      </c>
      <c r="CP35" s="239"/>
      <c r="CQ35" s="255" t="s">
        <v>37</v>
      </c>
      <c r="CR35" s="239"/>
      <c r="CS35" s="254"/>
      <c r="CT35" s="248"/>
      <c r="CU35" s="249"/>
      <c r="CV35" s="238">
        <f t="shared" si="23"/>
        <v>43545</v>
      </c>
      <c r="CW35" s="254">
        <f t="shared" si="12"/>
        <v>43545</v>
      </c>
      <c r="CX35" s="387" t="s">
        <v>36</v>
      </c>
      <c r="CY35" s="330"/>
      <c r="CZ35" s="388" t="s">
        <v>37</v>
      </c>
      <c r="DA35" s="330"/>
      <c r="DB35" s="328"/>
      <c r="DC35" s="331"/>
      <c r="DD35" s="249"/>
    </row>
    <row r="36" spans="1:108" ht="16.5" customHeight="1">
      <c r="A36" s="333">
        <f t="shared" si="1"/>
        <v>43212</v>
      </c>
      <c r="B36" s="334">
        <f t="shared" si="2"/>
        <v>43212</v>
      </c>
      <c r="C36" s="335"/>
      <c r="D36" s="336"/>
      <c r="E36" s="336"/>
      <c r="F36" s="336"/>
      <c r="G36" s="380"/>
      <c r="H36" s="337"/>
      <c r="I36" s="338"/>
      <c r="J36" s="238">
        <f t="shared" si="16"/>
        <v>43242</v>
      </c>
      <c r="K36" s="247">
        <f t="shared" si="3"/>
        <v>43242</v>
      </c>
      <c r="L36" s="266"/>
      <c r="M36" s="239"/>
      <c r="N36" s="407" t="s">
        <v>70</v>
      </c>
      <c r="O36" s="239"/>
      <c r="P36" s="296" t="s">
        <v>37</v>
      </c>
      <c r="Q36" s="248"/>
      <c r="R36" s="249"/>
      <c r="S36" s="238">
        <f t="shared" si="15"/>
        <v>43273</v>
      </c>
      <c r="T36" s="247">
        <f t="shared" si="4"/>
        <v>43273</v>
      </c>
      <c r="U36" s="266"/>
      <c r="V36" s="255" t="s">
        <v>37</v>
      </c>
      <c r="W36" s="239"/>
      <c r="X36" s="407" t="s">
        <v>70</v>
      </c>
      <c r="Y36" s="254"/>
      <c r="Z36" s="248"/>
      <c r="AA36" s="249" t="s">
        <v>81</v>
      </c>
      <c r="AB36" s="333">
        <f t="shared" si="17"/>
        <v>43303</v>
      </c>
      <c r="AC36" s="334">
        <f t="shared" si="5"/>
        <v>43303</v>
      </c>
      <c r="AD36" s="335"/>
      <c r="AE36" s="336"/>
      <c r="AF36" s="336"/>
      <c r="AG36" s="336"/>
      <c r="AH36" s="334"/>
      <c r="AI36" s="337"/>
      <c r="AJ36" s="338"/>
      <c r="AK36" s="238">
        <f t="shared" si="18"/>
        <v>43334</v>
      </c>
      <c r="AL36" s="254">
        <f t="shared" si="6"/>
        <v>43334</v>
      </c>
      <c r="AM36" s="266"/>
      <c r="AN36" s="239"/>
      <c r="AO36" s="407" t="s">
        <v>70</v>
      </c>
      <c r="AP36" s="255" t="s">
        <v>37</v>
      </c>
      <c r="AQ36" s="301"/>
      <c r="AR36" s="279"/>
      <c r="AS36" s="250" t="s">
        <v>81</v>
      </c>
      <c r="AT36" s="238">
        <f t="shared" si="13"/>
        <v>43365</v>
      </c>
      <c r="AU36" s="254">
        <f t="shared" si="0"/>
        <v>43365</v>
      </c>
      <c r="AV36" s="329"/>
      <c r="AW36" s="330"/>
      <c r="AX36" s="330"/>
      <c r="AY36" s="388" t="s">
        <v>38</v>
      </c>
      <c r="AZ36" s="328"/>
      <c r="BA36" s="331"/>
      <c r="BB36" s="398"/>
      <c r="BC36" s="238">
        <f t="shared" si="19"/>
        <v>43395</v>
      </c>
      <c r="BD36" s="254">
        <f t="shared" si="7"/>
        <v>43395</v>
      </c>
      <c r="BE36" s="271" t="s">
        <v>36</v>
      </c>
      <c r="BF36" s="255" t="s">
        <v>37</v>
      </c>
      <c r="BG36" s="239"/>
      <c r="BH36" s="239"/>
      <c r="BI36" s="254"/>
      <c r="BJ36" s="248"/>
      <c r="BK36" s="249"/>
      <c r="BL36" s="238">
        <f t="shared" si="14"/>
        <v>43426</v>
      </c>
      <c r="BM36" s="254">
        <f t="shared" si="8"/>
        <v>43426</v>
      </c>
      <c r="BN36" s="271" t="s">
        <v>36</v>
      </c>
      <c r="BO36" s="239"/>
      <c r="BP36" s="255" t="s">
        <v>37</v>
      </c>
      <c r="BQ36" s="239"/>
      <c r="BR36" s="254"/>
      <c r="BS36" s="248"/>
      <c r="BT36" s="249"/>
      <c r="BU36" s="402">
        <f>BU35+1</f>
        <v>43456</v>
      </c>
      <c r="BV36" s="401">
        <f t="shared" si="9"/>
        <v>43456</v>
      </c>
      <c r="BW36" s="266"/>
      <c r="BX36" s="239"/>
      <c r="BY36" s="239"/>
      <c r="BZ36" s="299" t="s">
        <v>38</v>
      </c>
      <c r="CA36" s="254"/>
      <c r="CB36" s="248"/>
      <c r="CC36" s="249"/>
      <c r="CD36" s="238">
        <f t="shared" si="21"/>
        <v>43487</v>
      </c>
      <c r="CE36" s="254">
        <f t="shared" si="10"/>
        <v>43487</v>
      </c>
      <c r="CF36" s="255" t="s">
        <v>254</v>
      </c>
      <c r="CG36" s="239"/>
      <c r="CH36" s="239"/>
      <c r="CI36" s="239"/>
      <c r="CJ36" s="296" t="s">
        <v>37</v>
      </c>
      <c r="CK36" s="248"/>
      <c r="CL36" s="249"/>
      <c r="CM36" s="238">
        <f t="shared" si="22"/>
        <v>43518</v>
      </c>
      <c r="CN36" s="254">
        <f t="shared" si="11"/>
        <v>43518</v>
      </c>
      <c r="CO36" s="266"/>
      <c r="CP36" s="255" t="s">
        <v>37</v>
      </c>
      <c r="CQ36" s="239"/>
      <c r="CR36" s="255"/>
      <c r="CS36" s="407" t="s">
        <v>70</v>
      </c>
      <c r="CT36" s="248"/>
      <c r="CU36" s="249" t="s">
        <v>81</v>
      </c>
      <c r="CV36" s="238">
        <f t="shared" si="23"/>
        <v>43546</v>
      </c>
      <c r="CW36" s="254">
        <f t="shared" si="12"/>
        <v>43546</v>
      </c>
      <c r="CX36" s="266"/>
      <c r="CY36" s="255" t="s">
        <v>37</v>
      </c>
      <c r="CZ36" s="239"/>
      <c r="DA36" s="255"/>
      <c r="DB36" s="407" t="s">
        <v>70</v>
      </c>
      <c r="DC36" s="248"/>
      <c r="DD36" s="249" t="s">
        <v>81</v>
      </c>
    </row>
    <row r="37" spans="1:108" ht="16.5" customHeight="1">
      <c r="A37" s="238">
        <f t="shared" si="1"/>
        <v>43213</v>
      </c>
      <c r="B37" s="254">
        <f t="shared" si="2"/>
        <v>43213</v>
      </c>
      <c r="C37" s="271" t="s">
        <v>36</v>
      </c>
      <c r="D37" s="255" t="s">
        <v>37</v>
      </c>
      <c r="E37" s="239"/>
      <c r="F37" s="239"/>
      <c r="G37" s="254"/>
      <c r="H37" s="248"/>
      <c r="I37" s="249"/>
      <c r="J37" s="238">
        <f t="shared" si="16"/>
        <v>43243</v>
      </c>
      <c r="K37" s="247">
        <f t="shared" si="3"/>
        <v>43243</v>
      </c>
      <c r="L37" s="266"/>
      <c r="M37" s="239"/>
      <c r="N37" s="239"/>
      <c r="O37" s="255" t="s">
        <v>37</v>
      </c>
      <c r="P37" s="301" t="s">
        <v>38</v>
      </c>
      <c r="Q37" s="248"/>
      <c r="R37" s="250" t="s">
        <v>81</v>
      </c>
      <c r="S37" s="333">
        <f t="shared" si="15"/>
        <v>43274</v>
      </c>
      <c r="T37" s="344">
        <f t="shared" si="4"/>
        <v>43274</v>
      </c>
      <c r="U37" s="335"/>
      <c r="V37" s="336"/>
      <c r="W37" s="336"/>
      <c r="X37" s="353"/>
      <c r="Y37" s="350"/>
      <c r="Z37" s="337"/>
      <c r="AA37" s="338"/>
      <c r="AB37" s="238">
        <f t="shared" si="17"/>
        <v>43304</v>
      </c>
      <c r="AC37" s="254">
        <f t="shared" si="5"/>
        <v>43304</v>
      </c>
      <c r="AD37" s="271" t="s">
        <v>36</v>
      </c>
      <c r="AE37" s="255" t="s">
        <v>37</v>
      </c>
      <c r="AF37" s="239"/>
      <c r="AG37" s="239"/>
      <c r="AH37" s="254"/>
      <c r="AI37" s="248"/>
      <c r="AJ37" s="249"/>
      <c r="AK37" s="238">
        <f t="shared" si="18"/>
        <v>43335</v>
      </c>
      <c r="AL37" s="254">
        <f t="shared" si="6"/>
        <v>43335</v>
      </c>
      <c r="AM37" s="271" t="s">
        <v>36</v>
      </c>
      <c r="AN37" s="239"/>
      <c r="AO37" s="255" t="s">
        <v>37</v>
      </c>
      <c r="AP37" s="239"/>
      <c r="AQ37" s="254"/>
      <c r="AR37" s="248"/>
      <c r="AS37" s="249"/>
      <c r="AT37" s="333">
        <f t="shared" si="13"/>
        <v>43366</v>
      </c>
      <c r="AU37" s="334">
        <f t="shared" si="0"/>
        <v>43366</v>
      </c>
      <c r="AV37" s="384"/>
      <c r="AW37" s="382"/>
      <c r="AX37" s="382"/>
      <c r="AY37" s="382"/>
      <c r="AZ37" s="383"/>
      <c r="BA37" s="363"/>
      <c r="BB37" s="385"/>
      <c r="BC37" s="238">
        <f t="shared" si="19"/>
        <v>43396</v>
      </c>
      <c r="BD37" s="254">
        <f t="shared" si="7"/>
        <v>43396</v>
      </c>
      <c r="BE37" s="266"/>
      <c r="BF37" s="239"/>
      <c r="BG37" s="407" t="s">
        <v>70</v>
      </c>
      <c r="BH37" s="239"/>
      <c r="BI37" s="296" t="s">
        <v>37</v>
      </c>
      <c r="BJ37" s="248"/>
      <c r="BK37" s="249"/>
      <c r="BL37" s="238">
        <f t="shared" si="14"/>
        <v>43427</v>
      </c>
      <c r="BM37" s="254">
        <f t="shared" si="8"/>
        <v>43427</v>
      </c>
      <c r="BN37" s="329"/>
      <c r="BO37" s="388" t="s">
        <v>37</v>
      </c>
      <c r="BP37" s="330"/>
      <c r="BQ37" s="400"/>
      <c r="BR37" s="407" t="s">
        <v>70</v>
      </c>
      <c r="BS37" s="331"/>
      <c r="BT37" s="332"/>
      <c r="BU37" s="333">
        <f t="shared" si="20"/>
        <v>43457</v>
      </c>
      <c r="BV37" s="334">
        <f t="shared" si="9"/>
        <v>43457</v>
      </c>
      <c r="BW37" s="335"/>
      <c r="BX37" s="336"/>
      <c r="BY37" s="336"/>
      <c r="BZ37" s="336"/>
      <c r="CA37" s="334"/>
      <c r="CB37" s="337"/>
      <c r="CC37" s="367"/>
      <c r="CD37" s="238">
        <f t="shared" si="21"/>
        <v>43488</v>
      </c>
      <c r="CE37" s="254">
        <f t="shared" si="10"/>
        <v>43488</v>
      </c>
      <c r="CF37" s="266"/>
      <c r="CG37" s="255" t="s">
        <v>38</v>
      </c>
      <c r="CH37" s="239"/>
      <c r="CI37" s="255" t="s">
        <v>37</v>
      </c>
      <c r="CJ37" s="254"/>
      <c r="CK37" s="248"/>
      <c r="CL37" s="250" t="s">
        <v>81</v>
      </c>
      <c r="CM37" s="238">
        <f t="shared" si="22"/>
        <v>43519</v>
      </c>
      <c r="CN37" s="254">
        <f t="shared" si="11"/>
        <v>43519</v>
      </c>
      <c r="CO37" s="329"/>
      <c r="CP37" s="330"/>
      <c r="CQ37" s="330"/>
      <c r="CR37" s="388" t="s">
        <v>38</v>
      </c>
      <c r="CS37" s="328"/>
      <c r="CT37" s="248"/>
      <c r="CU37" s="249"/>
      <c r="CV37" s="402">
        <f t="shared" si="23"/>
        <v>43547</v>
      </c>
      <c r="CW37" s="401">
        <f t="shared" si="12"/>
        <v>43547</v>
      </c>
      <c r="CX37" s="266"/>
      <c r="CY37" s="239"/>
      <c r="CZ37" s="239"/>
      <c r="DA37" s="299" t="s">
        <v>38</v>
      </c>
      <c r="DB37" s="254"/>
      <c r="DC37" s="248"/>
      <c r="DD37" s="249"/>
    </row>
    <row r="38" spans="1:108" ht="16.5" customHeight="1">
      <c r="A38" s="238">
        <f>A37+1</f>
        <v>43214</v>
      </c>
      <c r="B38" s="254">
        <f t="shared" si="2"/>
        <v>43214</v>
      </c>
      <c r="C38" s="300"/>
      <c r="D38" s="239"/>
      <c r="E38" s="407" t="s">
        <v>70</v>
      </c>
      <c r="F38" s="239"/>
      <c r="G38" s="301" t="s">
        <v>37</v>
      </c>
      <c r="H38" s="248"/>
      <c r="I38" s="249"/>
      <c r="J38" s="238">
        <f t="shared" si="16"/>
        <v>43244</v>
      </c>
      <c r="K38" s="247">
        <f t="shared" si="3"/>
        <v>43244</v>
      </c>
      <c r="L38" s="271" t="s">
        <v>36</v>
      </c>
      <c r="M38" s="239"/>
      <c r="N38" s="255" t="s">
        <v>37</v>
      </c>
      <c r="O38" s="239"/>
      <c r="P38" s="254"/>
      <c r="Q38" s="248"/>
      <c r="R38" s="249"/>
      <c r="S38" s="333">
        <f t="shared" si="15"/>
        <v>43275</v>
      </c>
      <c r="T38" s="344">
        <f t="shared" si="4"/>
        <v>43275</v>
      </c>
      <c r="U38" s="335"/>
      <c r="V38" s="336"/>
      <c r="W38" s="336"/>
      <c r="X38" s="336"/>
      <c r="Y38" s="334"/>
      <c r="Z38" s="337"/>
      <c r="AA38" s="338"/>
      <c r="AB38" s="238">
        <f t="shared" si="17"/>
        <v>43305</v>
      </c>
      <c r="AC38" s="254">
        <f t="shared" si="5"/>
        <v>43305</v>
      </c>
      <c r="AD38" s="272"/>
      <c r="AE38" s="239"/>
      <c r="AF38" s="407" t="s">
        <v>70</v>
      </c>
      <c r="AG38" s="239"/>
      <c r="AH38" s="296" t="s">
        <v>37</v>
      </c>
      <c r="AI38" s="248"/>
      <c r="AJ38" s="249"/>
      <c r="AK38" s="238">
        <f t="shared" si="18"/>
        <v>43336</v>
      </c>
      <c r="AL38" s="254">
        <f t="shared" si="6"/>
        <v>43336</v>
      </c>
      <c r="AM38" s="266"/>
      <c r="AN38" s="255" t="s">
        <v>37</v>
      </c>
      <c r="AO38" s="239"/>
      <c r="AP38" s="407" t="s">
        <v>70</v>
      </c>
      <c r="AQ38" s="296"/>
      <c r="AR38" s="248"/>
      <c r="AS38" s="249" t="s">
        <v>81</v>
      </c>
      <c r="AT38" s="238">
        <f t="shared" si="13"/>
        <v>43367</v>
      </c>
      <c r="AU38" s="254">
        <f t="shared" si="0"/>
        <v>43367</v>
      </c>
      <c r="AV38" s="387" t="s">
        <v>36</v>
      </c>
      <c r="AW38" s="388" t="s">
        <v>37</v>
      </c>
      <c r="AX38" s="330"/>
      <c r="AY38" s="330"/>
      <c r="AZ38" s="328"/>
      <c r="BA38" s="331"/>
      <c r="BB38" s="332"/>
      <c r="BC38" s="238">
        <f t="shared" si="19"/>
        <v>43397</v>
      </c>
      <c r="BD38" s="254">
        <f t="shared" si="7"/>
        <v>43397</v>
      </c>
      <c r="BE38" s="266"/>
      <c r="BF38" s="239"/>
      <c r="BG38" s="239"/>
      <c r="BH38" s="255" t="s">
        <v>37</v>
      </c>
      <c r="BI38" s="301" t="s">
        <v>38</v>
      </c>
      <c r="BJ38" s="248"/>
      <c r="BK38" s="250" t="s">
        <v>81</v>
      </c>
      <c r="BL38" s="402">
        <f t="shared" si="14"/>
        <v>43428</v>
      </c>
      <c r="BM38" s="401">
        <f t="shared" si="8"/>
        <v>43428</v>
      </c>
      <c r="BN38" s="329"/>
      <c r="BO38" s="330"/>
      <c r="BP38" s="330"/>
      <c r="BQ38" s="388" t="s">
        <v>38</v>
      </c>
      <c r="BR38" s="399"/>
      <c r="BS38" s="331"/>
      <c r="BT38" s="332"/>
      <c r="BU38" s="238">
        <f t="shared" si="20"/>
        <v>43458</v>
      </c>
      <c r="BV38" s="254">
        <f t="shared" si="9"/>
        <v>43458</v>
      </c>
      <c r="BW38" s="387" t="s">
        <v>36</v>
      </c>
      <c r="BX38" s="388" t="s">
        <v>37</v>
      </c>
      <c r="BY38" s="330"/>
      <c r="BZ38" s="330"/>
      <c r="CA38" s="328"/>
      <c r="CB38" s="331"/>
      <c r="CC38" s="332"/>
      <c r="CD38" s="238">
        <f t="shared" si="21"/>
        <v>43489</v>
      </c>
      <c r="CE38" s="254">
        <f t="shared" si="10"/>
        <v>43489</v>
      </c>
      <c r="CF38" s="271" t="s">
        <v>36</v>
      </c>
      <c r="CG38" s="239"/>
      <c r="CH38" s="255" t="s">
        <v>37</v>
      </c>
      <c r="CI38" s="239"/>
      <c r="CJ38" s="254"/>
      <c r="CK38" s="248"/>
      <c r="CL38" s="249"/>
      <c r="CM38" s="333">
        <f t="shared" si="22"/>
        <v>43520</v>
      </c>
      <c r="CN38" s="334">
        <f t="shared" si="11"/>
        <v>43520</v>
      </c>
      <c r="CO38" s="335"/>
      <c r="CP38" s="336"/>
      <c r="CQ38" s="336"/>
      <c r="CR38" s="336"/>
      <c r="CS38" s="334"/>
      <c r="CT38" s="337"/>
      <c r="CU38" s="338"/>
      <c r="CV38" s="333">
        <f t="shared" si="23"/>
        <v>43548</v>
      </c>
      <c r="CW38" s="334">
        <f t="shared" si="12"/>
        <v>43548</v>
      </c>
      <c r="CX38" s="335"/>
      <c r="CY38" s="336"/>
      <c r="CZ38" s="336"/>
      <c r="DA38" s="336"/>
      <c r="DB38" s="334"/>
      <c r="DC38" s="337"/>
      <c r="DD38" s="338"/>
    </row>
    <row r="39" spans="1:108" ht="16.5" customHeight="1">
      <c r="A39" s="238">
        <f>A38+1</f>
        <v>43215</v>
      </c>
      <c r="B39" s="254">
        <f t="shared" si="2"/>
        <v>43215</v>
      </c>
      <c r="C39" s="266"/>
      <c r="D39" s="239"/>
      <c r="E39" s="239"/>
      <c r="F39" s="255" t="s">
        <v>37</v>
      </c>
      <c r="G39" s="301" t="s">
        <v>38</v>
      </c>
      <c r="H39" s="248"/>
      <c r="I39" s="250" t="s">
        <v>81</v>
      </c>
      <c r="J39" s="238">
        <f t="shared" si="16"/>
        <v>43245</v>
      </c>
      <c r="K39" s="247">
        <f t="shared" si="3"/>
        <v>43245</v>
      </c>
      <c r="L39" s="266"/>
      <c r="M39" s="255" t="s">
        <v>37</v>
      </c>
      <c r="N39" s="239"/>
      <c r="O39" s="407" t="s">
        <v>70</v>
      </c>
      <c r="P39" s="296"/>
      <c r="Q39" s="248"/>
      <c r="R39" s="249" t="s">
        <v>81</v>
      </c>
      <c r="S39" s="238">
        <f t="shared" si="15"/>
        <v>43276</v>
      </c>
      <c r="T39" s="247">
        <f t="shared" si="4"/>
        <v>43276</v>
      </c>
      <c r="U39" s="271" t="s">
        <v>36</v>
      </c>
      <c r="V39" s="255" t="s">
        <v>37</v>
      </c>
      <c r="W39" s="239"/>
      <c r="X39" s="239"/>
      <c r="Y39" s="254"/>
      <c r="Z39" s="248"/>
      <c r="AA39" s="249"/>
      <c r="AB39" s="238">
        <f t="shared" si="17"/>
        <v>43306</v>
      </c>
      <c r="AC39" s="254">
        <f t="shared" si="5"/>
        <v>43306</v>
      </c>
      <c r="AD39" s="266"/>
      <c r="AE39" s="239"/>
      <c r="AF39" s="239"/>
      <c r="AG39" s="255" t="s">
        <v>37</v>
      </c>
      <c r="AH39" s="301" t="s">
        <v>38</v>
      </c>
      <c r="AI39" s="248"/>
      <c r="AJ39" s="250" t="s">
        <v>81</v>
      </c>
      <c r="AK39" s="333">
        <f t="shared" si="18"/>
        <v>43337</v>
      </c>
      <c r="AL39" s="334">
        <f t="shared" si="6"/>
        <v>43337</v>
      </c>
      <c r="AM39" s="335"/>
      <c r="AN39" s="336"/>
      <c r="AO39" s="336"/>
      <c r="AP39" s="353"/>
      <c r="AQ39" s="334"/>
      <c r="AR39" s="337"/>
      <c r="AS39" s="338"/>
      <c r="AT39" s="238">
        <f t="shared" si="13"/>
        <v>43368</v>
      </c>
      <c r="AU39" s="254">
        <f t="shared" si="0"/>
        <v>43368</v>
      </c>
      <c r="AV39" s="266"/>
      <c r="AW39" s="239"/>
      <c r="AX39" s="407" t="s">
        <v>70</v>
      </c>
      <c r="AY39" s="239"/>
      <c r="AZ39" s="296" t="s">
        <v>37</v>
      </c>
      <c r="BA39" s="248"/>
      <c r="BB39" s="249"/>
      <c r="BC39" s="238">
        <f t="shared" si="19"/>
        <v>43398</v>
      </c>
      <c r="BD39" s="254">
        <f t="shared" si="7"/>
        <v>43398</v>
      </c>
      <c r="BE39" s="271" t="s">
        <v>36</v>
      </c>
      <c r="BF39" s="239"/>
      <c r="BG39" s="255" t="s">
        <v>37</v>
      </c>
      <c r="BH39" s="239"/>
      <c r="BI39" s="254"/>
      <c r="BJ39" s="248"/>
      <c r="BK39" s="249"/>
      <c r="BL39" s="333">
        <f t="shared" si="14"/>
        <v>43429</v>
      </c>
      <c r="BM39" s="334">
        <f t="shared" si="8"/>
        <v>43429</v>
      </c>
      <c r="BN39" s="384"/>
      <c r="BO39" s="382"/>
      <c r="BP39" s="382"/>
      <c r="BQ39" s="382"/>
      <c r="BR39" s="383"/>
      <c r="BS39" s="363"/>
      <c r="BT39" s="385"/>
      <c r="BU39" s="238">
        <f t="shared" si="20"/>
        <v>43459</v>
      </c>
      <c r="BV39" s="254">
        <f t="shared" si="9"/>
        <v>43459</v>
      </c>
      <c r="BW39" s="272"/>
      <c r="BX39" s="239"/>
      <c r="BY39" s="407" t="s">
        <v>70</v>
      </c>
      <c r="BZ39" s="239"/>
      <c r="CA39" s="296" t="s">
        <v>37</v>
      </c>
      <c r="CB39" s="248"/>
      <c r="CC39" s="249"/>
      <c r="CD39" s="238">
        <f t="shared" si="21"/>
        <v>43490</v>
      </c>
      <c r="CE39" s="254">
        <f t="shared" si="10"/>
        <v>43490</v>
      </c>
      <c r="CF39" s="266"/>
      <c r="CG39" s="255" t="s">
        <v>37</v>
      </c>
      <c r="CH39" s="239"/>
      <c r="CI39" s="407" t="s">
        <v>70</v>
      </c>
      <c r="CJ39" s="254"/>
      <c r="CK39" s="248"/>
      <c r="CL39" s="249" t="s">
        <v>81</v>
      </c>
      <c r="CM39" s="238">
        <f t="shared" si="22"/>
        <v>43521</v>
      </c>
      <c r="CN39" s="254">
        <f t="shared" si="11"/>
        <v>43521</v>
      </c>
      <c r="CO39" s="271" t="s">
        <v>36</v>
      </c>
      <c r="CP39" s="255" t="s">
        <v>37</v>
      </c>
      <c r="CQ39" s="239"/>
      <c r="CR39" s="239"/>
      <c r="CS39" s="254"/>
      <c r="CT39" s="248"/>
      <c r="CU39" s="249" t="s">
        <v>81</v>
      </c>
      <c r="CV39" s="238">
        <f t="shared" si="23"/>
        <v>43549</v>
      </c>
      <c r="CW39" s="254">
        <f t="shared" si="12"/>
        <v>43549</v>
      </c>
      <c r="CX39" s="271" t="s">
        <v>36</v>
      </c>
      <c r="CY39" s="255" t="s">
        <v>37</v>
      </c>
      <c r="CZ39" s="239"/>
      <c r="DA39" s="239"/>
      <c r="DB39" s="254"/>
      <c r="DC39" s="248"/>
      <c r="DD39" s="249" t="s">
        <v>81</v>
      </c>
    </row>
    <row r="40" spans="1:108" ht="16.5" customHeight="1">
      <c r="A40" s="238">
        <f t="shared" si="1"/>
        <v>43216</v>
      </c>
      <c r="B40" s="254">
        <f t="shared" si="2"/>
        <v>43216</v>
      </c>
      <c r="C40" s="271" t="s">
        <v>36</v>
      </c>
      <c r="D40" s="239"/>
      <c r="E40" s="255" t="s">
        <v>37</v>
      </c>
      <c r="F40" s="239"/>
      <c r="G40" s="254"/>
      <c r="H40" s="248"/>
      <c r="I40" s="249"/>
      <c r="J40" s="333">
        <f t="shared" si="16"/>
        <v>43246</v>
      </c>
      <c r="K40" s="344">
        <f t="shared" si="3"/>
        <v>43246</v>
      </c>
      <c r="L40" s="335"/>
      <c r="M40" s="336"/>
      <c r="N40" s="336"/>
      <c r="O40" s="353"/>
      <c r="P40" s="350"/>
      <c r="Q40" s="337"/>
      <c r="R40" s="349"/>
      <c r="S40" s="238">
        <f t="shared" si="15"/>
        <v>43277</v>
      </c>
      <c r="T40" s="247">
        <f t="shared" si="4"/>
        <v>43277</v>
      </c>
      <c r="U40" s="272"/>
      <c r="V40" s="239"/>
      <c r="W40" s="407" t="s">
        <v>70</v>
      </c>
      <c r="X40" s="239"/>
      <c r="Y40" s="296" t="s">
        <v>37</v>
      </c>
      <c r="Z40" s="248"/>
      <c r="AA40" s="249"/>
      <c r="AB40" s="238">
        <f t="shared" si="17"/>
        <v>43307</v>
      </c>
      <c r="AC40" s="254">
        <f t="shared" si="5"/>
        <v>43307</v>
      </c>
      <c r="AD40" s="271" t="s">
        <v>36</v>
      </c>
      <c r="AE40" s="239"/>
      <c r="AF40" s="255" t="s">
        <v>37</v>
      </c>
      <c r="AG40" s="239"/>
      <c r="AH40" s="254"/>
      <c r="AI40" s="279"/>
      <c r="AJ40" s="249"/>
      <c r="AK40" s="333">
        <f t="shared" si="18"/>
        <v>43338</v>
      </c>
      <c r="AL40" s="334">
        <f t="shared" si="6"/>
        <v>43338</v>
      </c>
      <c r="AM40" s="335"/>
      <c r="AN40" s="336"/>
      <c r="AO40" s="336"/>
      <c r="AP40" s="336"/>
      <c r="AQ40" s="334"/>
      <c r="AR40" s="337"/>
      <c r="AS40" s="338"/>
      <c r="AT40" s="238">
        <f t="shared" si="13"/>
        <v>43369</v>
      </c>
      <c r="AU40" s="254">
        <f t="shared" si="0"/>
        <v>43369</v>
      </c>
      <c r="AV40" s="266"/>
      <c r="AW40" s="239"/>
      <c r="AX40" s="239"/>
      <c r="AY40" s="255" t="s">
        <v>37</v>
      </c>
      <c r="AZ40" s="301" t="s">
        <v>38</v>
      </c>
      <c r="BA40" s="248"/>
      <c r="BB40" s="250" t="s">
        <v>81</v>
      </c>
      <c r="BC40" s="238">
        <f t="shared" si="19"/>
        <v>43399</v>
      </c>
      <c r="BD40" s="254">
        <f t="shared" si="7"/>
        <v>43399</v>
      </c>
      <c r="BE40" s="266"/>
      <c r="BF40" s="255" t="s">
        <v>37</v>
      </c>
      <c r="BG40" s="239"/>
      <c r="BH40" s="407" t="s">
        <v>70</v>
      </c>
      <c r="BI40" s="296"/>
      <c r="BJ40" s="248"/>
      <c r="BK40" s="249" t="s">
        <v>81</v>
      </c>
      <c r="BL40" s="238">
        <f t="shared" si="14"/>
        <v>43430</v>
      </c>
      <c r="BM40" s="254">
        <f t="shared" si="8"/>
        <v>43430</v>
      </c>
      <c r="BN40" s="271" t="s">
        <v>36</v>
      </c>
      <c r="BO40" s="255" t="s">
        <v>37</v>
      </c>
      <c r="BP40" s="239"/>
      <c r="BQ40" s="239"/>
      <c r="BR40" s="254"/>
      <c r="BS40" s="248"/>
      <c r="BT40" s="249" t="s">
        <v>81</v>
      </c>
      <c r="BU40" s="238">
        <f t="shared" si="20"/>
        <v>43460</v>
      </c>
      <c r="BV40" s="254">
        <f t="shared" si="9"/>
        <v>43460</v>
      </c>
      <c r="BW40" s="266"/>
      <c r="BX40" s="239"/>
      <c r="BY40" s="239"/>
      <c r="BZ40" s="255" t="s">
        <v>37</v>
      </c>
      <c r="CA40" s="301" t="s">
        <v>38</v>
      </c>
      <c r="CB40" s="248"/>
      <c r="CC40" s="250" t="s">
        <v>81</v>
      </c>
      <c r="CD40" s="238">
        <f t="shared" si="21"/>
        <v>43491</v>
      </c>
      <c r="CE40" s="254">
        <f t="shared" si="10"/>
        <v>43491</v>
      </c>
      <c r="CF40" s="266"/>
      <c r="CG40" s="239"/>
      <c r="CH40" s="239"/>
      <c r="CI40" s="239"/>
      <c r="CJ40" s="407" t="s">
        <v>70</v>
      </c>
      <c r="CK40" s="248"/>
      <c r="CL40" s="249"/>
      <c r="CM40" s="238">
        <f t="shared" si="22"/>
        <v>43522</v>
      </c>
      <c r="CN40" s="254">
        <f t="shared" si="11"/>
        <v>43522</v>
      </c>
      <c r="CO40" s="266"/>
      <c r="CP40" s="239"/>
      <c r="CQ40" s="407" t="s">
        <v>70</v>
      </c>
      <c r="CR40" s="239"/>
      <c r="CS40" s="296" t="s">
        <v>37</v>
      </c>
      <c r="CT40" s="248"/>
      <c r="CU40" s="249"/>
      <c r="CV40" s="238">
        <f t="shared" si="23"/>
        <v>43550</v>
      </c>
      <c r="CW40" s="254">
        <f t="shared" si="12"/>
        <v>43550</v>
      </c>
      <c r="CX40" s="266"/>
      <c r="CY40" s="239"/>
      <c r="CZ40" s="407" t="s">
        <v>70</v>
      </c>
      <c r="DA40" s="239"/>
      <c r="DB40" s="296" t="s">
        <v>37</v>
      </c>
      <c r="DC40" s="248"/>
      <c r="DD40" s="249"/>
    </row>
    <row r="41" spans="1:108" ht="16.5" customHeight="1">
      <c r="A41" s="238">
        <f t="shared" si="1"/>
        <v>43217</v>
      </c>
      <c r="B41" s="254">
        <f t="shared" si="2"/>
        <v>43217</v>
      </c>
      <c r="C41" s="266"/>
      <c r="D41" s="255" t="s">
        <v>37</v>
      </c>
      <c r="E41" s="239"/>
      <c r="F41" s="407" t="s">
        <v>70</v>
      </c>
      <c r="G41" s="296"/>
      <c r="H41" s="248"/>
      <c r="I41" s="249" t="s">
        <v>81</v>
      </c>
      <c r="J41" s="333">
        <f t="shared" si="16"/>
        <v>43247</v>
      </c>
      <c r="K41" s="344">
        <f t="shared" si="3"/>
        <v>43247</v>
      </c>
      <c r="L41" s="335"/>
      <c r="M41" s="336"/>
      <c r="N41" s="336"/>
      <c r="O41" s="336"/>
      <c r="P41" s="334"/>
      <c r="Q41" s="337"/>
      <c r="R41" s="349"/>
      <c r="S41" s="238">
        <f t="shared" si="15"/>
        <v>43278</v>
      </c>
      <c r="T41" s="247">
        <f t="shared" si="4"/>
        <v>43278</v>
      </c>
      <c r="U41" s="266"/>
      <c r="V41" s="239"/>
      <c r="W41" s="239"/>
      <c r="X41" s="299" t="s">
        <v>37</v>
      </c>
      <c r="Y41" s="254"/>
      <c r="Z41" s="248"/>
      <c r="AA41" s="249" t="s">
        <v>81</v>
      </c>
      <c r="AB41" s="238">
        <f t="shared" si="17"/>
        <v>43308</v>
      </c>
      <c r="AC41" s="254">
        <f t="shared" si="5"/>
        <v>43308</v>
      </c>
      <c r="AD41" s="266"/>
      <c r="AE41" s="255" t="s">
        <v>37</v>
      </c>
      <c r="AF41" s="239"/>
      <c r="AG41" s="407" t="s">
        <v>70</v>
      </c>
      <c r="AH41" s="296"/>
      <c r="AI41" s="248"/>
      <c r="AJ41" s="249" t="s">
        <v>81</v>
      </c>
      <c r="AK41" s="238">
        <f t="shared" si="18"/>
        <v>43339</v>
      </c>
      <c r="AL41" s="254">
        <f t="shared" si="6"/>
        <v>43339</v>
      </c>
      <c r="AM41" s="271" t="s">
        <v>36</v>
      </c>
      <c r="AN41" s="255" t="s">
        <v>37</v>
      </c>
      <c r="AO41" s="239"/>
      <c r="AP41" s="239"/>
      <c r="AQ41" s="254"/>
      <c r="AR41" s="248"/>
      <c r="AS41" s="249" t="s">
        <v>81</v>
      </c>
      <c r="AT41" s="238">
        <f t="shared" si="13"/>
        <v>43370</v>
      </c>
      <c r="AU41" s="254">
        <f t="shared" si="0"/>
        <v>43370</v>
      </c>
      <c r="AV41" s="271" t="s">
        <v>36</v>
      </c>
      <c r="AW41" s="239"/>
      <c r="AX41" s="255" t="s">
        <v>37</v>
      </c>
      <c r="AY41" s="239"/>
      <c r="AZ41" s="254"/>
      <c r="BA41" s="248"/>
      <c r="BB41" s="249"/>
      <c r="BC41" s="333">
        <f t="shared" si="19"/>
        <v>43400</v>
      </c>
      <c r="BD41" s="334">
        <f t="shared" si="7"/>
        <v>43400</v>
      </c>
      <c r="BE41" s="335"/>
      <c r="BF41" s="336"/>
      <c r="BG41" s="336"/>
      <c r="BH41" s="353"/>
      <c r="BI41" s="334"/>
      <c r="BJ41" s="337"/>
      <c r="BK41" s="338"/>
      <c r="BL41" s="238">
        <f t="shared" si="14"/>
        <v>43431</v>
      </c>
      <c r="BM41" s="254">
        <f t="shared" si="8"/>
        <v>43431</v>
      </c>
      <c r="BN41" s="300"/>
      <c r="BO41" s="239"/>
      <c r="BP41" s="407" t="s">
        <v>70</v>
      </c>
      <c r="BQ41" s="239"/>
      <c r="BR41" s="301" t="s">
        <v>37</v>
      </c>
      <c r="BS41" s="248"/>
      <c r="BT41" s="249"/>
      <c r="BU41" s="238">
        <f t="shared" si="20"/>
        <v>43461</v>
      </c>
      <c r="BV41" s="254">
        <f t="shared" si="9"/>
        <v>43461</v>
      </c>
      <c r="BW41" s="271" t="s">
        <v>36</v>
      </c>
      <c r="BX41" s="239"/>
      <c r="BY41" s="255" t="s">
        <v>37</v>
      </c>
      <c r="BZ41" s="239"/>
      <c r="CA41" s="254"/>
      <c r="CB41" s="248"/>
      <c r="CC41" s="249"/>
      <c r="CD41" s="333">
        <f t="shared" si="21"/>
        <v>43492</v>
      </c>
      <c r="CE41" s="334">
        <f t="shared" si="10"/>
        <v>43492</v>
      </c>
      <c r="CF41" s="335"/>
      <c r="CG41" s="336"/>
      <c r="CH41" s="336"/>
      <c r="CI41" s="336"/>
      <c r="CJ41" s="334"/>
      <c r="CK41" s="337"/>
      <c r="CL41" s="338"/>
      <c r="CM41" s="238">
        <f t="shared" si="22"/>
        <v>43523</v>
      </c>
      <c r="CN41" s="254">
        <f t="shared" si="11"/>
        <v>43523</v>
      </c>
      <c r="CO41" s="266"/>
      <c r="CP41" s="239"/>
      <c r="CQ41" s="239"/>
      <c r="CR41" s="255" t="s">
        <v>37</v>
      </c>
      <c r="CS41" s="301" t="s">
        <v>38</v>
      </c>
      <c r="CT41" s="248"/>
      <c r="CU41" s="250" t="s">
        <v>81</v>
      </c>
      <c r="CV41" s="238">
        <f t="shared" si="23"/>
        <v>43551</v>
      </c>
      <c r="CW41" s="254">
        <f t="shared" si="12"/>
        <v>43551</v>
      </c>
      <c r="CX41" s="266"/>
      <c r="CY41" s="239"/>
      <c r="CZ41" s="239"/>
      <c r="DA41" s="299" t="s">
        <v>37</v>
      </c>
      <c r="DB41" s="254"/>
      <c r="DC41" s="248"/>
      <c r="DD41" s="250" t="s">
        <v>81</v>
      </c>
    </row>
    <row r="42" spans="1:108" ht="16.5" customHeight="1">
      <c r="A42" s="238">
        <f t="shared" si="1"/>
        <v>43218</v>
      </c>
      <c r="B42" s="254">
        <f t="shared" si="2"/>
        <v>43218</v>
      </c>
      <c r="C42" s="266"/>
      <c r="D42" s="239"/>
      <c r="E42" s="239"/>
      <c r="F42" s="239"/>
      <c r="G42" s="254"/>
      <c r="H42" s="248"/>
      <c r="I42" s="249"/>
      <c r="J42" s="238">
        <f t="shared" si="16"/>
        <v>43248</v>
      </c>
      <c r="K42" s="247">
        <f t="shared" si="3"/>
        <v>43248</v>
      </c>
      <c r="L42" s="271" t="s">
        <v>36</v>
      </c>
      <c r="M42" s="255" t="s">
        <v>37</v>
      </c>
      <c r="N42" s="239"/>
      <c r="O42" s="239"/>
      <c r="P42" s="254"/>
      <c r="Q42" s="248"/>
      <c r="R42" s="249" t="s">
        <v>81</v>
      </c>
      <c r="S42" s="238">
        <f t="shared" si="15"/>
        <v>43279</v>
      </c>
      <c r="T42" s="247">
        <f t="shared" si="4"/>
        <v>43279</v>
      </c>
      <c r="U42" s="271" t="s">
        <v>36</v>
      </c>
      <c r="V42" s="239"/>
      <c r="W42" s="255" t="s">
        <v>37</v>
      </c>
      <c r="X42" s="239"/>
      <c r="Y42" s="254"/>
      <c r="Z42" s="248"/>
      <c r="AA42" s="249"/>
      <c r="AB42" s="333">
        <f t="shared" si="17"/>
        <v>43309</v>
      </c>
      <c r="AC42" s="334">
        <f t="shared" si="5"/>
        <v>43309</v>
      </c>
      <c r="AD42" s="335"/>
      <c r="AE42" s="336"/>
      <c r="AF42" s="336"/>
      <c r="AG42" s="353"/>
      <c r="AH42" s="334"/>
      <c r="AI42" s="337"/>
      <c r="AJ42" s="338"/>
      <c r="AK42" s="238">
        <f t="shared" si="18"/>
        <v>43340</v>
      </c>
      <c r="AL42" s="254">
        <f t="shared" si="6"/>
        <v>43340</v>
      </c>
      <c r="AM42" s="266"/>
      <c r="AN42" s="408" t="s">
        <v>245</v>
      </c>
      <c r="AP42" s="239"/>
      <c r="AQ42" s="296" t="s">
        <v>37</v>
      </c>
      <c r="AR42" s="248"/>
      <c r="AS42" s="249"/>
      <c r="AT42" s="238">
        <f t="shared" si="13"/>
        <v>43371</v>
      </c>
      <c r="AU42" s="254">
        <f t="shared" si="0"/>
        <v>43371</v>
      </c>
      <c r="AV42" s="266"/>
      <c r="AW42" s="255" t="s">
        <v>37</v>
      </c>
      <c r="AX42" s="239"/>
      <c r="AY42" s="407" t="s">
        <v>70</v>
      </c>
      <c r="AZ42" s="296"/>
      <c r="BA42" s="248"/>
      <c r="BB42" s="249" t="s">
        <v>81</v>
      </c>
      <c r="BC42" s="333">
        <f t="shared" si="19"/>
        <v>43401</v>
      </c>
      <c r="BD42" s="334">
        <f t="shared" si="7"/>
        <v>43401</v>
      </c>
      <c r="BE42" s="335"/>
      <c r="BF42" s="336"/>
      <c r="BG42" s="336"/>
      <c r="BH42" s="336"/>
      <c r="BI42" s="334"/>
      <c r="BJ42" s="337"/>
      <c r="BK42" s="338"/>
      <c r="BL42" s="238">
        <f t="shared" si="14"/>
        <v>43432</v>
      </c>
      <c r="BM42" s="254">
        <f t="shared" si="8"/>
        <v>43432</v>
      </c>
      <c r="BN42" s="266"/>
      <c r="BO42" s="239"/>
      <c r="BP42" s="239"/>
      <c r="BQ42" s="299" t="s">
        <v>37</v>
      </c>
      <c r="BR42" s="413" t="s">
        <v>38</v>
      </c>
      <c r="BS42" s="279"/>
      <c r="BT42" s="249" t="s">
        <v>81</v>
      </c>
      <c r="BU42" s="238">
        <f t="shared" si="20"/>
        <v>43462</v>
      </c>
      <c r="BV42" s="254">
        <f t="shared" si="9"/>
        <v>43462</v>
      </c>
      <c r="BW42" s="266"/>
      <c r="BX42" s="255" t="s">
        <v>253</v>
      </c>
      <c r="BY42" s="239"/>
      <c r="BZ42" s="407" t="s">
        <v>70</v>
      </c>
      <c r="CA42" s="296"/>
      <c r="CB42" s="248"/>
      <c r="CC42" s="249" t="s">
        <v>81</v>
      </c>
      <c r="CD42" s="238">
        <f t="shared" si="21"/>
        <v>43493</v>
      </c>
      <c r="CE42" s="254">
        <f t="shared" si="10"/>
        <v>43493</v>
      </c>
      <c r="CF42" s="271" t="s">
        <v>36</v>
      </c>
      <c r="CG42" s="255" t="s">
        <v>37</v>
      </c>
      <c r="CH42" s="239"/>
      <c r="CI42" s="239"/>
      <c r="CJ42" s="254"/>
      <c r="CK42" s="248"/>
      <c r="CL42" s="249" t="s">
        <v>81</v>
      </c>
      <c r="CM42" s="288">
        <f t="shared" si="22"/>
        <v>43524</v>
      </c>
      <c r="CN42" s="289">
        <f t="shared" si="11"/>
        <v>43524</v>
      </c>
      <c r="CO42" s="295" t="s">
        <v>36</v>
      </c>
      <c r="CP42" s="290"/>
      <c r="CQ42" s="294" t="s">
        <v>37</v>
      </c>
      <c r="CR42" s="290"/>
      <c r="CS42" s="289"/>
      <c r="CT42" s="291"/>
      <c r="CU42" s="292"/>
      <c r="CV42" s="238">
        <f t="shared" si="23"/>
        <v>43552</v>
      </c>
      <c r="CW42" s="254">
        <f t="shared" si="12"/>
        <v>43552</v>
      </c>
      <c r="CX42" s="271" t="s">
        <v>36</v>
      </c>
      <c r="CY42" s="239"/>
      <c r="CZ42" s="255" t="s">
        <v>37</v>
      </c>
      <c r="DA42" s="239"/>
      <c r="DB42" s="254"/>
      <c r="DC42" s="248"/>
      <c r="DD42" s="249"/>
    </row>
    <row r="43" spans="1:108" ht="16.5" customHeight="1">
      <c r="A43" s="333">
        <f t="shared" si="1"/>
        <v>43219</v>
      </c>
      <c r="B43" s="334">
        <f t="shared" si="2"/>
        <v>43219</v>
      </c>
      <c r="C43" s="335"/>
      <c r="D43" s="336"/>
      <c r="E43" s="336"/>
      <c r="F43" s="336"/>
      <c r="G43" s="334"/>
      <c r="H43" s="337"/>
      <c r="I43" s="338"/>
      <c r="J43" s="238">
        <f t="shared" si="16"/>
        <v>43249</v>
      </c>
      <c r="K43" s="247">
        <f t="shared" si="3"/>
        <v>43249</v>
      </c>
      <c r="L43" s="300"/>
      <c r="M43" s="239"/>
      <c r="N43" s="239"/>
      <c r="O43" s="239"/>
      <c r="P43" s="301" t="s">
        <v>37</v>
      </c>
      <c r="Q43" s="248"/>
      <c r="R43" s="249"/>
      <c r="S43" s="238">
        <f t="shared" si="15"/>
        <v>43280</v>
      </c>
      <c r="T43" s="247">
        <f t="shared" si="4"/>
        <v>43280</v>
      </c>
      <c r="U43" s="266"/>
      <c r="V43" s="255" t="s">
        <v>37</v>
      </c>
      <c r="W43" s="239"/>
      <c r="X43" s="239"/>
      <c r="Y43" s="296" t="s">
        <v>38</v>
      </c>
      <c r="Z43" s="248"/>
      <c r="AA43" s="250" t="s">
        <v>81</v>
      </c>
      <c r="AB43" s="333">
        <f t="shared" si="17"/>
        <v>43310</v>
      </c>
      <c r="AC43" s="334">
        <f t="shared" si="5"/>
        <v>43310</v>
      </c>
      <c r="AD43" s="335"/>
      <c r="AE43" s="336"/>
      <c r="AF43" s="336"/>
      <c r="AG43" s="336"/>
      <c r="AH43" s="334"/>
      <c r="AI43" s="337"/>
      <c r="AJ43" s="338"/>
      <c r="AK43" s="238">
        <f t="shared" si="18"/>
        <v>43341</v>
      </c>
      <c r="AL43" s="254">
        <f t="shared" si="6"/>
        <v>43341</v>
      </c>
      <c r="AM43" s="266"/>
      <c r="AN43" s="239"/>
      <c r="AO43" s="239"/>
      <c r="AP43" s="299" t="s">
        <v>37</v>
      </c>
      <c r="AQ43" s="254" t="s">
        <v>245</v>
      </c>
      <c r="AR43" s="248"/>
      <c r="AS43" s="250" t="s">
        <v>81</v>
      </c>
      <c r="AT43" s="238">
        <f t="shared" si="13"/>
        <v>43372</v>
      </c>
      <c r="AU43" s="254">
        <f t="shared" si="0"/>
        <v>43372</v>
      </c>
      <c r="AV43" s="266"/>
      <c r="AW43" s="239"/>
      <c r="AX43" s="239"/>
      <c r="AY43" s="366"/>
      <c r="AZ43" s="254"/>
      <c r="BA43" s="248"/>
      <c r="BB43" s="249"/>
      <c r="BC43" s="238">
        <f t="shared" si="19"/>
        <v>43402</v>
      </c>
      <c r="BD43" s="254">
        <f t="shared" si="7"/>
        <v>43402</v>
      </c>
      <c r="BE43" s="271" t="s">
        <v>36</v>
      </c>
      <c r="BF43" s="255" t="s">
        <v>37</v>
      </c>
      <c r="BG43" s="239"/>
      <c r="BH43" s="239"/>
      <c r="BI43" s="254"/>
      <c r="BJ43" s="248"/>
      <c r="BK43" s="249" t="s">
        <v>81</v>
      </c>
      <c r="BL43" s="238">
        <f t="shared" si="14"/>
        <v>43433</v>
      </c>
      <c r="BM43" s="254">
        <f t="shared" si="8"/>
        <v>43433</v>
      </c>
      <c r="BN43" s="271" t="s">
        <v>36</v>
      </c>
      <c r="BO43" s="239"/>
      <c r="BP43" s="255" t="s">
        <v>37</v>
      </c>
      <c r="BQ43" s="239"/>
      <c r="BR43" s="412"/>
      <c r="BS43" s="248"/>
      <c r="BT43" s="249"/>
      <c r="BU43" s="333">
        <f t="shared" si="20"/>
        <v>43463</v>
      </c>
      <c r="BV43" s="334">
        <f t="shared" si="9"/>
        <v>43463</v>
      </c>
      <c r="BW43" s="384"/>
      <c r="BX43" s="382"/>
      <c r="BY43" s="382"/>
      <c r="BZ43" s="382"/>
      <c r="CA43" s="383"/>
      <c r="CB43" s="363"/>
      <c r="CC43" s="385"/>
      <c r="CD43" s="238">
        <f t="shared" si="21"/>
        <v>43494</v>
      </c>
      <c r="CE43" s="254">
        <f t="shared" si="10"/>
        <v>43494</v>
      </c>
      <c r="CF43" s="266"/>
      <c r="CG43" s="239"/>
      <c r="CH43" s="407" t="s">
        <v>70</v>
      </c>
      <c r="CI43" s="239"/>
      <c r="CJ43" s="296" t="s">
        <v>37</v>
      </c>
      <c r="CK43" s="248"/>
      <c r="CL43" s="249"/>
      <c r="CM43" s="433"/>
      <c r="CN43" s="434"/>
      <c r="CO43" s="434"/>
      <c r="CP43" s="434"/>
      <c r="CQ43" s="434"/>
      <c r="CR43" s="434"/>
      <c r="CS43" s="434"/>
      <c r="CT43" s="434"/>
      <c r="CU43" s="435"/>
      <c r="CV43" s="238">
        <f t="shared" si="23"/>
        <v>43553</v>
      </c>
      <c r="CW43" s="254">
        <f t="shared" si="12"/>
        <v>43553</v>
      </c>
      <c r="CX43" s="266"/>
      <c r="CY43" s="255" t="s">
        <v>37</v>
      </c>
      <c r="CZ43" s="239"/>
      <c r="DA43" s="239"/>
      <c r="DB43" s="296" t="s">
        <v>38</v>
      </c>
      <c r="DC43" s="248"/>
      <c r="DD43" s="249" t="s">
        <v>81</v>
      </c>
    </row>
    <row r="44" spans="1:108" ht="16.5" customHeight="1">
      <c r="A44" s="288">
        <f t="shared" si="1"/>
        <v>43220</v>
      </c>
      <c r="B44" s="289">
        <f t="shared" si="2"/>
        <v>43220</v>
      </c>
      <c r="C44" s="389" t="s">
        <v>36</v>
      </c>
      <c r="D44" s="390" t="s">
        <v>37</v>
      </c>
      <c r="E44" s="391"/>
      <c r="F44" s="391"/>
      <c r="G44" s="392"/>
      <c r="H44" s="393"/>
      <c r="I44" s="394"/>
      <c r="J44" s="238">
        <f t="shared" si="16"/>
        <v>43250</v>
      </c>
      <c r="K44" s="247">
        <f t="shared" si="3"/>
        <v>43250</v>
      </c>
      <c r="L44" s="266"/>
      <c r="M44" s="239"/>
      <c r="N44" s="239"/>
      <c r="O44" s="299" t="s">
        <v>37</v>
      </c>
      <c r="P44" s="254"/>
      <c r="Q44" s="248"/>
      <c r="R44" s="250" t="s">
        <v>81</v>
      </c>
      <c r="S44" s="339">
        <f t="shared" si="15"/>
        <v>43281</v>
      </c>
      <c r="T44" s="354">
        <f t="shared" si="4"/>
        <v>43281</v>
      </c>
      <c r="U44" s="355"/>
      <c r="V44" s="341"/>
      <c r="W44" s="341"/>
      <c r="X44" s="341"/>
      <c r="Y44" s="340"/>
      <c r="Z44" s="342"/>
      <c r="AA44" s="343"/>
      <c r="AB44" s="238">
        <f t="shared" si="17"/>
        <v>43311</v>
      </c>
      <c r="AC44" s="254">
        <f t="shared" si="5"/>
        <v>43311</v>
      </c>
      <c r="AD44" s="271" t="s">
        <v>36</v>
      </c>
      <c r="AE44" s="255" t="s">
        <v>37</v>
      </c>
      <c r="AF44" s="239"/>
      <c r="AG44" s="239"/>
      <c r="AH44" s="254"/>
      <c r="AI44" s="248"/>
      <c r="AJ44" s="249" t="s">
        <v>81</v>
      </c>
      <c r="AK44" s="238">
        <f t="shared" si="18"/>
        <v>43342</v>
      </c>
      <c r="AL44" s="254">
        <f t="shared" si="6"/>
        <v>43342</v>
      </c>
      <c r="AM44" s="271" t="s">
        <v>36</v>
      </c>
      <c r="AN44" s="239"/>
      <c r="AO44" s="255" t="s">
        <v>37</v>
      </c>
      <c r="AP44" s="239"/>
      <c r="AQ44" s="254"/>
      <c r="AR44" s="248"/>
      <c r="AS44" s="249"/>
      <c r="AT44" s="339">
        <f t="shared" si="13"/>
        <v>43373</v>
      </c>
      <c r="AU44" s="340">
        <f t="shared" si="0"/>
        <v>43373</v>
      </c>
      <c r="AV44" s="355"/>
      <c r="AW44" s="341"/>
      <c r="AX44" s="341"/>
      <c r="AY44" s="341"/>
      <c r="AZ44" s="340"/>
      <c r="BA44" s="342"/>
      <c r="BB44" s="343"/>
      <c r="BC44" s="238">
        <f t="shared" si="19"/>
        <v>43403</v>
      </c>
      <c r="BD44" s="254">
        <f t="shared" si="7"/>
        <v>43403</v>
      </c>
      <c r="BE44" s="300"/>
      <c r="BF44" s="239"/>
      <c r="BG44" s="239"/>
      <c r="BH44" s="239"/>
      <c r="BI44" s="301" t="s">
        <v>37</v>
      </c>
      <c r="BJ44" s="248"/>
      <c r="BK44" s="249"/>
      <c r="BL44" s="288">
        <f t="shared" si="14"/>
        <v>43434</v>
      </c>
      <c r="BM44" s="289">
        <f t="shared" si="8"/>
        <v>43434</v>
      </c>
      <c r="BN44" s="293"/>
      <c r="BO44" s="294" t="s">
        <v>37</v>
      </c>
      <c r="BP44" s="290"/>
      <c r="BQ44" s="411" t="s">
        <v>70</v>
      </c>
      <c r="BR44" s="414"/>
      <c r="BS44" s="291"/>
      <c r="BT44" s="381" t="s">
        <v>81</v>
      </c>
      <c r="BU44" s="333">
        <f t="shared" si="20"/>
        <v>43464</v>
      </c>
      <c r="BV44" s="334">
        <f t="shared" si="9"/>
        <v>43464</v>
      </c>
      <c r="BW44" s="335"/>
      <c r="BX44" s="336"/>
      <c r="BY44" s="336"/>
      <c r="BZ44" s="336"/>
      <c r="CA44" s="334"/>
      <c r="CB44" s="337"/>
      <c r="CC44" s="338"/>
      <c r="CD44" s="238">
        <f t="shared" si="21"/>
        <v>43495</v>
      </c>
      <c r="CE44" s="254">
        <f t="shared" si="10"/>
        <v>43495</v>
      </c>
      <c r="CF44" s="266"/>
      <c r="CG44" s="239"/>
      <c r="CH44" s="239"/>
      <c r="CI44" s="255" t="s">
        <v>37</v>
      </c>
      <c r="CJ44" s="301" t="s">
        <v>38</v>
      </c>
      <c r="CK44" s="248"/>
      <c r="CL44" s="250" t="s">
        <v>81</v>
      </c>
      <c r="CM44" s="436"/>
      <c r="CN44" s="437"/>
      <c r="CO44" s="437"/>
      <c r="CP44" s="437"/>
      <c r="CQ44" s="437"/>
      <c r="CR44" s="437"/>
      <c r="CS44" s="437"/>
      <c r="CT44" s="437"/>
      <c r="CU44" s="438"/>
      <c r="CV44" s="333">
        <f t="shared" si="23"/>
        <v>43554</v>
      </c>
      <c r="CW44" s="334">
        <f t="shared" si="12"/>
        <v>43554</v>
      </c>
      <c r="CX44" s="335"/>
      <c r="CY44" s="336"/>
      <c r="CZ44" s="336"/>
      <c r="DA44" s="353"/>
      <c r="DB44" s="334"/>
      <c r="DC44" s="337"/>
      <c r="DD44" s="338"/>
    </row>
    <row r="45" spans="1:108" ht="16.5" customHeight="1" thickBot="1">
      <c r="A45" s="450"/>
      <c r="B45" s="451"/>
      <c r="C45" s="451"/>
      <c r="D45" s="451"/>
      <c r="E45" s="451"/>
      <c r="F45" s="451"/>
      <c r="G45" s="451"/>
      <c r="H45" s="451"/>
      <c r="I45" s="452"/>
      <c r="J45" s="242">
        <f t="shared" si="16"/>
        <v>43251</v>
      </c>
      <c r="K45" s="260">
        <f t="shared" si="3"/>
        <v>43251</v>
      </c>
      <c r="L45" s="273" t="s">
        <v>36</v>
      </c>
      <c r="M45" s="243"/>
      <c r="N45" s="285" t="s">
        <v>37</v>
      </c>
      <c r="O45" s="243"/>
      <c r="P45" s="258"/>
      <c r="Q45" s="263"/>
      <c r="R45" s="270"/>
      <c r="S45" s="450"/>
      <c r="T45" s="451"/>
      <c r="U45" s="451"/>
      <c r="V45" s="451"/>
      <c r="W45" s="451"/>
      <c r="X45" s="451"/>
      <c r="Y45" s="451"/>
      <c r="Z45" s="451"/>
      <c r="AA45" s="452"/>
      <c r="AB45" s="242">
        <f t="shared" si="17"/>
        <v>43312</v>
      </c>
      <c r="AC45" s="258">
        <f t="shared" si="5"/>
        <v>43312</v>
      </c>
      <c r="AD45" s="281"/>
      <c r="AE45" s="243"/>
      <c r="AF45" s="243"/>
      <c r="AG45" s="243"/>
      <c r="AH45" s="298" t="s">
        <v>37</v>
      </c>
      <c r="AI45" s="263"/>
      <c r="AJ45" s="264"/>
      <c r="AK45" s="242">
        <f t="shared" si="18"/>
        <v>43343</v>
      </c>
      <c r="AL45" s="258">
        <f t="shared" si="6"/>
        <v>43343</v>
      </c>
      <c r="AM45" s="283"/>
      <c r="AN45" s="285" t="s">
        <v>37</v>
      </c>
      <c r="AO45" s="243"/>
      <c r="AP45" s="243"/>
      <c r="AQ45" s="286"/>
      <c r="AR45" s="263"/>
      <c r="AS45" s="249" t="s">
        <v>81</v>
      </c>
      <c r="AT45" s="450"/>
      <c r="AU45" s="451"/>
      <c r="AV45" s="451"/>
      <c r="AW45" s="451"/>
      <c r="AX45" s="451"/>
      <c r="AY45" s="451"/>
      <c r="AZ45" s="451"/>
      <c r="BA45" s="451"/>
      <c r="BB45" s="452"/>
      <c r="BC45" s="242">
        <f t="shared" si="19"/>
        <v>43404</v>
      </c>
      <c r="BD45" s="258">
        <f t="shared" si="7"/>
        <v>43404</v>
      </c>
      <c r="BE45" s="283"/>
      <c r="BF45" s="243"/>
      <c r="BG45" s="243"/>
      <c r="BH45" s="365" t="s">
        <v>37</v>
      </c>
      <c r="BI45" s="258"/>
      <c r="BJ45" s="263"/>
      <c r="BK45" s="250" t="s">
        <v>81</v>
      </c>
      <c r="BL45" s="442"/>
      <c r="BM45" s="443"/>
      <c r="BN45" s="443"/>
      <c r="BO45" s="443"/>
      <c r="BP45" s="443"/>
      <c r="BQ45" s="443"/>
      <c r="BR45" s="443"/>
      <c r="BS45" s="443"/>
      <c r="BT45" s="444"/>
      <c r="BU45" s="369">
        <f t="shared" si="20"/>
        <v>43465</v>
      </c>
      <c r="BV45" s="370">
        <f t="shared" si="9"/>
        <v>43465</v>
      </c>
      <c r="BW45" s="371"/>
      <c r="BX45" s="372"/>
      <c r="BY45" s="372"/>
      <c r="BZ45" s="372"/>
      <c r="CA45" s="370"/>
      <c r="CB45" s="373"/>
      <c r="CC45" s="374"/>
      <c r="CD45" s="242">
        <f t="shared" si="21"/>
        <v>43496</v>
      </c>
      <c r="CE45" s="258">
        <f t="shared" si="10"/>
        <v>43496</v>
      </c>
      <c r="CF45" s="273" t="s">
        <v>36</v>
      </c>
      <c r="CG45" s="243"/>
      <c r="CH45" s="285" t="s">
        <v>37</v>
      </c>
      <c r="CI45" s="243"/>
      <c r="CJ45" s="258"/>
      <c r="CK45" s="263"/>
      <c r="CL45" s="264"/>
      <c r="CM45" s="439"/>
      <c r="CN45" s="440"/>
      <c r="CO45" s="440"/>
      <c r="CP45" s="440"/>
      <c r="CQ45" s="440"/>
      <c r="CR45" s="440"/>
      <c r="CS45" s="440"/>
      <c r="CT45" s="440"/>
      <c r="CU45" s="441"/>
      <c r="CV45" s="369">
        <f t="shared" si="23"/>
        <v>43555</v>
      </c>
      <c r="CW45" s="370">
        <f t="shared" si="12"/>
        <v>43555</v>
      </c>
      <c r="CX45" s="371"/>
      <c r="CY45" s="372"/>
      <c r="CZ45" s="372"/>
      <c r="DA45" s="372"/>
      <c r="DB45" s="370"/>
      <c r="DC45" s="373"/>
      <c r="DD45" s="374"/>
    </row>
    <row r="46" spans="1:108" ht="15.75" customHeight="1">
      <c r="A46" s="453"/>
      <c r="B46" s="453"/>
      <c r="C46" s="37"/>
      <c r="D46" s="37"/>
      <c r="E46" s="37"/>
      <c r="F46" s="37"/>
      <c r="G46" s="37"/>
      <c r="H46" s="37"/>
      <c r="I46" s="38"/>
      <c r="J46" s="453"/>
      <c r="K46" s="453"/>
      <c r="L46" s="37"/>
      <c r="M46" s="37"/>
      <c r="N46" s="37"/>
      <c r="O46" s="37"/>
      <c r="P46" s="37"/>
      <c r="Q46" s="37"/>
      <c r="R46" s="38"/>
      <c r="S46" s="453"/>
      <c r="T46" s="453"/>
      <c r="U46" s="37"/>
      <c r="V46" s="37"/>
      <c r="W46" s="37"/>
      <c r="X46" s="37"/>
      <c r="Y46" s="37"/>
      <c r="Z46" s="37"/>
      <c r="AA46" s="38"/>
      <c r="AB46" s="453"/>
      <c r="AC46" s="453"/>
      <c r="AD46" s="37"/>
      <c r="AE46" s="37"/>
      <c r="AF46" s="37"/>
      <c r="AG46" s="37"/>
      <c r="AH46" s="37"/>
      <c r="AI46" s="37"/>
      <c r="AJ46" s="38"/>
      <c r="AK46" s="453"/>
      <c r="AL46" s="453"/>
      <c r="AM46" s="37"/>
      <c r="AN46" s="37"/>
      <c r="AO46" s="37"/>
      <c r="AP46" s="37"/>
      <c r="AQ46" s="37"/>
      <c r="AR46" s="37"/>
      <c r="AS46" s="38"/>
      <c r="AT46" s="453"/>
      <c r="AU46" s="453"/>
      <c r="AV46" s="37"/>
      <c r="AW46" s="37"/>
      <c r="AX46" s="37"/>
      <c r="AY46" s="37"/>
      <c r="AZ46" s="37"/>
      <c r="BA46" s="37"/>
      <c r="BB46" s="38"/>
      <c r="BC46" s="72"/>
      <c r="BD46" s="73"/>
      <c r="BE46" s="73"/>
      <c r="BF46" s="73"/>
      <c r="BG46" s="73"/>
      <c r="BH46" s="73"/>
      <c r="BI46" s="73"/>
      <c r="BJ46" s="73"/>
      <c r="BK46" s="74"/>
      <c r="BL46" s="75"/>
      <c r="BM46" s="75"/>
      <c r="BN46" s="75"/>
      <c r="BO46" s="75"/>
      <c r="BP46" s="75"/>
      <c r="BQ46" s="75"/>
      <c r="BR46" s="75"/>
      <c r="BS46" s="75"/>
      <c r="BT46" s="75"/>
      <c r="BU46" s="72"/>
      <c r="BV46" s="73"/>
      <c r="BW46" s="73"/>
      <c r="BX46" s="73"/>
      <c r="BY46" s="73"/>
      <c r="BZ46" s="73"/>
      <c r="CA46" s="73"/>
      <c r="CB46" s="73"/>
      <c r="CC46" s="75"/>
      <c r="CD46" s="72"/>
      <c r="CE46" s="73"/>
      <c r="CF46" s="73"/>
      <c r="CG46" s="73"/>
      <c r="CH46" s="73"/>
      <c r="CI46" s="73"/>
      <c r="CJ46" s="73"/>
      <c r="CK46" s="73"/>
      <c r="CL46" s="75"/>
      <c r="CM46" s="76"/>
      <c r="CN46" s="76"/>
      <c r="CO46" s="76"/>
      <c r="CP46" s="76"/>
      <c r="CQ46" s="76"/>
      <c r="CR46" s="76"/>
      <c r="CS46" s="76"/>
      <c r="CT46" s="76"/>
      <c r="CU46" s="76"/>
      <c r="CV46" s="72"/>
      <c r="CW46" s="73"/>
      <c r="CX46" s="73"/>
      <c r="CY46" s="73"/>
      <c r="CZ46" s="73"/>
      <c r="DA46" s="73"/>
      <c r="DB46" s="73"/>
      <c r="DC46" s="73"/>
      <c r="DD46" s="75"/>
    </row>
    <row r="47" spans="1:108" ht="16.5" customHeight="1">
      <c r="A47" s="423" t="s">
        <v>83</v>
      </c>
      <c r="B47" s="424"/>
      <c r="C47" s="1">
        <f>COUNTIF(C15:C44,"○★")</f>
        <v>9</v>
      </c>
      <c r="D47" s="1">
        <f>COUNTIF(D15:D44,"○")</f>
        <v>7</v>
      </c>
      <c r="E47" s="1">
        <f>COUNTIF(E15:E44,"○")</f>
        <v>4</v>
      </c>
      <c r="F47" s="1">
        <f>COUNTIF(F15:F44,"○")</f>
        <v>4</v>
      </c>
      <c r="G47" s="1">
        <f>COUNTIF(G15:G44,"○")</f>
        <v>4</v>
      </c>
      <c r="H47" s="1"/>
      <c r="I47" s="6"/>
      <c r="J47" s="423" t="s">
        <v>83</v>
      </c>
      <c r="K47" s="424"/>
      <c r="L47" s="1">
        <f>COUNTIF(L15:L45,"○★")</f>
        <v>9</v>
      </c>
      <c r="M47" s="1">
        <f>COUNTIF(M15:M45,"○")</f>
        <v>6</v>
      </c>
      <c r="N47" s="1">
        <f>COUNTIF(N15:N45,"○")</f>
        <v>5</v>
      </c>
      <c r="O47" s="1">
        <f>COUNTIF(O15:O45,"○")</f>
        <v>5</v>
      </c>
      <c r="P47" s="1">
        <f>COUNTIF(P15:P45,"○")</f>
        <v>5</v>
      </c>
      <c r="Q47" s="1"/>
      <c r="R47" s="6"/>
      <c r="S47" s="423" t="s">
        <v>83</v>
      </c>
      <c r="T47" s="424"/>
      <c r="U47" s="1">
        <f>COUNTIF(U15:U44,"○★")</f>
        <v>8</v>
      </c>
      <c r="V47" s="1">
        <f>COUNTIF(V15:V44,"○")</f>
        <v>7</v>
      </c>
      <c r="W47" s="1">
        <f>COUNTIF(W15:W44,"○")</f>
        <v>4</v>
      </c>
      <c r="X47" s="1">
        <f>COUNTIF(X15:X44,"○")</f>
        <v>4</v>
      </c>
      <c r="Y47" s="1">
        <f>COUNTIF(Y15:Y44,"○")</f>
        <v>4</v>
      </c>
      <c r="Z47" s="1"/>
      <c r="AA47" s="6"/>
      <c r="AB47" s="423" t="s">
        <v>83</v>
      </c>
      <c r="AC47" s="424"/>
      <c r="AD47" s="1">
        <f>COUNTIF(AD15:AD45,"○★")</f>
        <v>9</v>
      </c>
      <c r="AE47" s="1">
        <f>COUNTIF(AE15:AE45,"○")</f>
        <v>7</v>
      </c>
      <c r="AF47" s="1">
        <f>COUNTIF(AF15:AF45,"○")</f>
        <v>4</v>
      </c>
      <c r="AG47" s="1">
        <f>COUNTIF(AG15:AG45,"○")</f>
        <v>4</v>
      </c>
      <c r="AH47" s="1">
        <f>COUNTIF(AH15:AH45,"○")</f>
        <v>5</v>
      </c>
      <c r="AI47" s="1"/>
      <c r="AJ47" s="6"/>
      <c r="AK47" s="423" t="s">
        <v>83</v>
      </c>
      <c r="AL47" s="424"/>
      <c r="AM47" s="1">
        <f>COUNTIF(AM15:AM45,"○★")</f>
        <v>8</v>
      </c>
      <c r="AN47" s="1">
        <f>COUNTIF(AN15:AN45,"○")</f>
        <v>6</v>
      </c>
      <c r="AO47" s="1">
        <f>COUNTIF(AO15:AO45,"○")</f>
        <v>5</v>
      </c>
      <c r="AP47" s="1">
        <f>COUNTIF(AP15:AP45,"○")</f>
        <v>5</v>
      </c>
      <c r="AQ47" s="1">
        <f>COUNTIF(AQ15:AQ45,"○")</f>
        <v>4</v>
      </c>
      <c r="AR47" s="1"/>
      <c r="AS47" s="6"/>
      <c r="AT47" s="423" t="s">
        <v>83</v>
      </c>
      <c r="AU47" s="424"/>
      <c r="AV47" s="1">
        <f>COUNTIF(AV15:AV44,"○★")</f>
        <v>8</v>
      </c>
      <c r="AW47" s="1">
        <f>COUNTIF(AW15:AW44,"○")</f>
        <v>6</v>
      </c>
      <c r="AX47" s="1">
        <f>COUNTIF(AX15:AX44,"○")</f>
        <v>4</v>
      </c>
      <c r="AY47" s="1">
        <f>COUNTIF(AY15:AY44,"○")</f>
        <v>4</v>
      </c>
      <c r="AZ47" s="1">
        <f>COUNTIF(AZ15:AZ44,"○")</f>
        <v>4</v>
      </c>
      <c r="BA47" s="1"/>
      <c r="BC47" s="423" t="s">
        <v>83</v>
      </c>
      <c r="BD47" s="424"/>
      <c r="BE47" s="1">
        <f>COUNTIF(BE15:BE45,"○★")</f>
        <v>9</v>
      </c>
      <c r="BF47" s="1">
        <f>COUNTIF(BF15:BF45,"○")</f>
        <v>7</v>
      </c>
      <c r="BG47" s="1">
        <f>COUNTIF(BG15:BG45,"○")</f>
        <v>4</v>
      </c>
      <c r="BH47" s="1">
        <f>COUNTIF(BH15:BH45,"○")</f>
        <v>5</v>
      </c>
      <c r="BI47" s="1">
        <f>COUNTIF(BI15:BI45,"○")</f>
        <v>5</v>
      </c>
      <c r="BJ47" s="1"/>
      <c r="BK47" s="6"/>
      <c r="BL47" s="423" t="s">
        <v>83</v>
      </c>
      <c r="BM47" s="424"/>
      <c r="BN47" s="1">
        <f>COUNTIF(BN15:BN44,"○★")</f>
        <v>9</v>
      </c>
      <c r="BO47" s="1">
        <f>COUNTIF(BO15:BO44,"○")</f>
        <v>7</v>
      </c>
      <c r="BP47" s="1">
        <f>COUNTIF(BP15:BP44,"○")</f>
        <v>5</v>
      </c>
      <c r="BQ47" s="1">
        <f>COUNTIF(BQ15:BQ44,"○")</f>
        <v>4</v>
      </c>
      <c r="BR47" s="1">
        <f>COUNTIF(BR15:BR43,"○")</f>
        <v>4</v>
      </c>
      <c r="BS47" s="1"/>
      <c r="BT47" s="6"/>
      <c r="BU47" s="423" t="s">
        <v>83</v>
      </c>
      <c r="BV47" s="424"/>
      <c r="BW47" s="1">
        <f>COUNTIF(BW15:BW45,"○★")</f>
        <v>8</v>
      </c>
      <c r="BX47" s="1">
        <f>COUNTIF(BX15:BX45,"○")</f>
        <v>6</v>
      </c>
      <c r="BY47" s="1">
        <f>COUNTIF(BY15:BY45,"○")</f>
        <v>4</v>
      </c>
      <c r="BZ47" s="1">
        <f>COUNTIF(BZ15:BZ45,"○")</f>
        <v>4</v>
      </c>
      <c r="CA47" s="1">
        <f>COUNTIF(CA15:CA45,"○")</f>
        <v>4</v>
      </c>
      <c r="CB47" s="1"/>
      <c r="CC47" s="6"/>
      <c r="CD47" s="423" t="s">
        <v>83</v>
      </c>
      <c r="CE47" s="424"/>
      <c r="CF47" s="1">
        <f>COUNTIF(CF15:CF45,"○★")</f>
        <v>9</v>
      </c>
      <c r="CG47" s="1">
        <f>COUNTIF(CG15:CG45,"○")</f>
        <v>6</v>
      </c>
      <c r="CH47" s="1">
        <f>COUNTIF(CH15:CH45,"○")</f>
        <v>5</v>
      </c>
      <c r="CI47" s="1">
        <f>COUNTIF(CI15:CI45,"○")</f>
        <v>5</v>
      </c>
      <c r="CJ47" s="1">
        <f>COUNTIF(CJ15:CJ45,"○")</f>
        <v>4</v>
      </c>
      <c r="CK47" s="1"/>
      <c r="CL47" s="6"/>
      <c r="CM47" s="423" t="s">
        <v>83</v>
      </c>
      <c r="CN47" s="424"/>
      <c r="CO47" s="1">
        <f>COUNTIF(CO15:CO44,"○★")</f>
        <v>8</v>
      </c>
      <c r="CP47" s="1">
        <f>COUNTIF(CP15:CP44,"○")</f>
        <v>6</v>
      </c>
      <c r="CQ47" s="1">
        <f>COUNTIF(CQ15:CQ44,"○")</f>
        <v>4</v>
      </c>
      <c r="CR47" s="1">
        <f>COUNTIF(CR15:CR44,"○")</f>
        <v>4</v>
      </c>
      <c r="CS47" s="1">
        <f>COUNTIF(CS15:CS44,"○")</f>
        <v>4</v>
      </c>
      <c r="CT47" s="1"/>
      <c r="CU47" s="6"/>
      <c r="CV47" s="423" t="s">
        <v>83</v>
      </c>
      <c r="CW47" s="424"/>
      <c r="CX47" s="1">
        <f>COUNTIF(CX15:CX45,"○★")</f>
        <v>8</v>
      </c>
      <c r="CY47" s="1">
        <f>COUNTIF(CY15:CY45,"○")</f>
        <v>7</v>
      </c>
      <c r="CZ47" s="1">
        <f>COUNTIF(CZ15:CZ45,"○")</f>
        <v>4</v>
      </c>
      <c r="DA47" s="1">
        <f>COUNTIF(DA15:DA45,"○")</f>
        <v>4</v>
      </c>
      <c r="DB47" s="1">
        <f>COUNTIF(DB15:DB45,"○")</f>
        <v>4</v>
      </c>
      <c r="DC47" s="1"/>
      <c r="DD47" s="6"/>
    </row>
    <row r="48" spans="1:108" ht="16.5" customHeight="1">
      <c r="A48" s="423" t="s">
        <v>84</v>
      </c>
      <c r="B48" s="424"/>
      <c r="C48" s="1">
        <f>COUNTIF(C15:C45,"●")</f>
        <v>1</v>
      </c>
      <c r="D48" s="1">
        <f>COUNTIF(D15:D45,"●")</f>
        <v>1</v>
      </c>
      <c r="E48" s="1">
        <f>COUNTIF(E15:E45,"●")</f>
        <v>1</v>
      </c>
      <c r="F48" s="1">
        <f>COUNTIF(F15:F45,"●")</f>
        <v>1</v>
      </c>
      <c r="G48" s="1">
        <f>COUNTIF(G15:G45,"●")</f>
        <v>1</v>
      </c>
      <c r="H48" s="1"/>
      <c r="I48" s="6"/>
      <c r="J48" s="423" t="s">
        <v>84</v>
      </c>
      <c r="K48" s="424"/>
      <c r="L48" s="1">
        <f>COUNTIF(L15:L45,"●")</f>
        <v>1</v>
      </c>
      <c r="M48" s="1">
        <f>COUNTIF(M15:M45,"●")</f>
        <v>1</v>
      </c>
      <c r="N48" s="1">
        <f>COUNTIF(N15:N45,"●")</f>
        <v>1</v>
      </c>
      <c r="O48" s="1">
        <f>COUNTIF(O15:O45,"●")</f>
        <v>1</v>
      </c>
      <c r="P48" s="1">
        <f>COUNTIF(P15:P45,"●")</f>
        <v>1</v>
      </c>
      <c r="Q48" s="1"/>
      <c r="R48" s="6"/>
      <c r="S48" s="423" t="s">
        <v>84</v>
      </c>
      <c r="T48" s="424"/>
      <c r="U48" s="1">
        <f>COUNTIF(U15:U45,"●")</f>
        <v>1</v>
      </c>
      <c r="V48" s="1">
        <f>COUNTIF(V15:V45,"●")</f>
        <v>1</v>
      </c>
      <c r="W48" s="1">
        <f>COUNTIF(W15:W45,"●")</f>
        <v>1</v>
      </c>
      <c r="X48" s="1">
        <f>COUNTIF(X15:X45,"●")</f>
        <v>1</v>
      </c>
      <c r="Y48" s="1">
        <f>COUNTIF(Y15:Y45,"●")</f>
        <v>1</v>
      </c>
      <c r="Z48" s="1"/>
      <c r="AA48" s="6"/>
      <c r="AB48" s="423" t="s">
        <v>84</v>
      </c>
      <c r="AC48" s="424"/>
      <c r="AD48" s="1">
        <f>COUNTIF(AD15:AD45,"●")</f>
        <v>1</v>
      </c>
      <c r="AE48" s="1">
        <f>COUNTIF(AE15:AE45,"●")</f>
        <v>1</v>
      </c>
      <c r="AF48" s="1">
        <f>COUNTIF(AF15:AF45,"●")</f>
        <v>1</v>
      </c>
      <c r="AG48" s="1">
        <f>COUNTIF(AG15:AG45,"●")</f>
        <v>1</v>
      </c>
      <c r="AH48" s="1">
        <f>COUNTIF(AH15:AH45,"●")</f>
        <v>1</v>
      </c>
      <c r="AI48" s="1"/>
      <c r="AJ48" s="6"/>
      <c r="AK48" s="423" t="s">
        <v>84</v>
      </c>
      <c r="AL48" s="424"/>
      <c r="AM48" s="1">
        <f>COUNTIF(AM15:AM45,"●")</f>
        <v>1</v>
      </c>
      <c r="AN48" s="1">
        <f>COUNTIF(AN15:AN45,"●")</f>
        <v>1</v>
      </c>
      <c r="AO48" s="1">
        <f>COUNTIF(AO15:AO45,"●")</f>
        <v>1</v>
      </c>
      <c r="AP48" s="1">
        <f>COUNTIF(AP15:AP45,"●")</f>
        <v>1</v>
      </c>
      <c r="AQ48" s="1">
        <f>COUNTIF(AQ15:AQ45,"●")</f>
        <v>1</v>
      </c>
      <c r="AR48" s="1"/>
      <c r="AS48" s="6"/>
      <c r="AT48" s="423" t="s">
        <v>84</v>
      </c>
      <c r="AU48" s="424"/>
      <c r="AV48" s="1">
        <f>COUNTIF(AV15:AV45,"●")</f>
        <v>1</v>
      </c>
      <c r="AW48" s="1">
        <f>COUNTIF(AW15:AW45,"●")</f>
        <v>1</v>
      </c>
      <c r="AX48" s="1">
        <f>COUNTIF(AX15:AX45,"●")</f>
        <v>1</v>
      </c>
      <c r="AY48" s="1">
        <f>COUNTIF(AY15:AY45,"●")</f>
        <v>1</v>
      </c>
      <c r="AZ48" s="1">
        <f>COUNTIF(AZ15:AZ45,"●")</f>
        <v>1</v>
      </c>
      <c r="BA48" s="1"/>
      <c r="BC48" s="423" t="s">
        <v>84</v>
      </c>
      <c r="BD48" s="424"/>
      <c r="BE48" s="1">
        <f>COUNTIF(BE15:BE45,"●")</f>
        <v>1</v>
      </c>
      <c r="BF48" s="1">
        <f>COUNTIF(BF15:BF45,"●")</f>
        <v>1</v>
      </c>
      <c r="BG48" s="1">
        <f>COUNTIF(BG15:BG45,"●")</f>
        <v>1</v>
      </c>
      <c r="BH48" s="1">
        <f>COUNTIF(BH15:BH45,"●")</f>
        <v>1</v>
      </c>
      <c r="BI48" s="1">
        <f>COUNTIF(BI15:BI45,"●")</f>
        <v>1</v>
      </c>
      <c r="BJ48" s="1"/>
      <c r="BK48" s="6"/>
      <c r="BL48" s="423" t="s">
        <v>84</v>
      </c>
      <c r="BM48" s="424"/>
      <c r="BN48" s="1">
        <f>COUNTIF(BN15:BN45,"●")</f>
        <v>1</v>
      </c>
      <c r="BO48" s="1">
        <f>COUNTIF(BO15:BO45,"●")</f>
        <v>1</v>
      </c>
      <c r="BP48" s="1">
        <f>COUNTIF(BP15:BP45,"●")</f>
        <v>1</v>
      </c>
      <c r="BQ48" s="1">
        <f>COUNTIF(BQ15:BQ45,"●")</f>
        <v>1</v>
      </c>
      <c r="BR48" s="1">
        <f>COUNTIF(BR15:BR45,"●")</f>
        <v>1</v>
      </c>
      <c r="BS48" s="1"/>
      <c r="BT48" s="6"/>
      <c r="BU48" s="423" t="s">
        <v>84</v>
      </c>
      <c r="BV48" s="424"/>
      <c r="BW48" s="1">
        <f>COUNTIF(BW15:BW45,"●")</f>
        <v>1</v>
      </c>
      <c r="BX48" s="1">
        <f>COUNTIF(BX15:BX45,"●")</f>
        <v>1</v>
      </c>
      <c r="BY48" s="1">
        <f>COUNTIF(BY15:BY45,"●")</f>
        <v>1</v>
      </c>
      <c r="BZ48" s="1">
        <f>COUNTIF(BZ15:BZ45,"●")</f>
        <v>1</v>
      </c>
      <c r="CA48" s="1">
        <f>COUNTIF(CA15:CA45,"●")</f>
        <v>1</v>
      </c>
      <c r="CB48" s="1"/>
      <c r="CC48" s="6"/>
      <c r="CD48" s="423" t="s">
        <v>84</v>
      </c>
      <c r="CE48" s="424"/>
      <c r="CF48" s="1">
        <f>COUNTIF(CF15:CF45,"●")</f>
        <v>1</v>
      </c>
      <c r="CG48" s="1">
        <f>COUNTIF(CG15:CG45,"●")</f>
        <v>1</v>
      </c>
      <c r="CH48" s="1">
        <f>COUNTIF(CH15:CH45,"●")</f>
        <v>1</v>
      </c>
      <c r="CI48" s="1">
        <f>COUNTIF(CI15:CI45,"●")</f>
        <v>1</v>
      </c>
      <c r="CJ48" s="1">
        <f>COUNTIF(CJ15:CJ45,"●")</f>
        <v>1</v>
      </c>
      <c r="CK48" s="1"/>
      <c r="CL48" s="6"/>
      <c r="CM48" s="423" t="s">
        <v>84</v>
      </c>
      <c r="CN48" s="424"/>
      <c r="CO48" s="1">
        <f>COUNTIF(CO15:CO45,"●")</f>
        <v>1</v>
      </c>
      <c r="CP48" s="1">
        <f>COUNTIF(CP15:CP45,"●")</f>
        <v>1</v>
      </c>
      <c r="CQ48" s="1">
        <f>COUNTIF(CQ15:CQ45,"●")</f>
        <v>1</v>
      </c>
      <c r="CR48" s="1">
        <f>COUNTIF(CR15:CR45,"●")</f>
        <v>1</v>
      </c>
      <c r="CS48" s="1">
        <f>COUNTIF(CS15:CS45,"●")</f>
        <v>1</v>
      </c>
      <c r="CT48" s="1"/>
      <c r="CU48" s="6"/>
      <c r="CV48" s="423" t="s">
        <v>84</v>
      </c>
      <c r="CW48" s="424"/>
      <c r="CX48" s="1">
        <f>COUNTIF(CX15:CX45,"●")</f>
        <v>1</v>
      </c>
      <c r="CY48" s="1">
        <f>COUNTIF(CY15:CY45,"●")</f>
        <v>1</v>
      </c>
      <c r="CZ48" s="1">
        <f>COUNTIF(CZ15:CZ45,"●")</f>
        <v>1</v>
      </c>
      <c r="DA48" s="1">
        <f>COUNTIF(DA15:DA45,"●")</f>
        <v>1</v>
      </c>
      <c r="DB48" s="1">
        <f>COUNTIF(DB15:DB45,"●")</f>
        <v>1</v>
      </c>
      <c r="DC48" s="1"/>
      <c r="DD48" s="6"/>
    </row>
    <row r="49" spans="1:108" ht="16.5" customHeight="1">
      <c r="A49" s="423" t="s">
        <v>85</v>
      </c>
      <c r="B49" s="424"/>
      <c r="C49" s="1">
        <f>COUNTIF(C15:C45,"☆1")</f>
        <v>1</v>
      </c>
      <c r="D49" s="1">
        <f>COUNTIF(D15:D45,"☆1")</f>
        <v>2</v>
      </c>
      <c r="E49" s="1">
        <f>COUNTIF(E15:E45,"☆1")</f>
        <v>2</v>
      </c>
      <c r="F49" s="1">
        <f>COUNTIF(F15:F45,"☆1")</f>
        <v>2</v>
      </c>
      <c r="G49" s="1">
        <f>COUNTIF(G15:G45,"☆1")</f>
        <v>2</v>
      </c>
      <c r="H49" s="1"/>
      <c r="J49" s="423" t="s">
        <v>85</v>
      </c>
      <c r="K49" s="424"/>
      <c r="L49" s="1">
        <f>COUNTIF(L15:L45,"☆1")</f>
        <v>1</v>
      </c>
      <c r="M49" s="1">
        <f>COUNTIF(M15:M45,"☆1")</f>
        <v>2</v>
      </c>
      <c r="N49" s="1">
        <f>COUNTIF(N15:N45,"☆1")</f>
        <v>2</v>
      </c>
      <c r="O49" s="1">
        <f>COUNTIF(O15:O45,"☆1")</f>
        <v>2</v>
      </c>
      <c r="P49" s="1">
        <f>COUNTIF(P15:P45,"☆1")</f>
        <v>2</v>
      </c>
      <c r="Q49" s="1"/>
      <c r="S49" s="423" t="s">
        <v>85</v>
      </c>
      <c r="T49" s="424"/>
      <c r="U49" s="1">
        <f>COUNTIF(U15:U45,"☆1")</f>
        <v>1</v>
      </c>
      <c r="V49" s="1">
        <f>COUNTIF(V15:V45,"☆1")</f>
        <v>2</v>
      </c>
      <c r="W49" s="1">
        <f>COUNTIF(W15:W45,"☆1")</f>
        <v>2</v>
      </c>
      <c r="X49" s="1">
        <f>COUNTIF(X15:X45,"☆1")</f>
        <v>2</v>
      </c>
      <c r="Y49" s="1">
        <f>COUNTIF(Y15:Y45,"☆1")</f>
        <v>2</v>
      </c>
      <c r="Z49" s="1"/>
      <c r="AB49" s="423" t="s">
        <v>85</v>
      </c>
      <c r="AC49" s="424"/>
      <c r="AD49" s="1">
        <f>COUNTIF(AD15:AD45,"☆1")</f>
        <v>1</v>
      </c>
      <c r="AE49" s="1">
        <f>COUNTIF(AE15:AE45,"☆1")</f>
        <v>2</v>
      </c>
      <c r="AF49" s="1">
        <f>COUNTIF(AF15:AF45,"☆1")</f>
        <v>2</v>
      </c>
      <c r="AG49" s="1">
        <f>COUNTIF(AG15:AG45,"☆1")</f>
        <v>2</v>
      </c>
      <c r="AH49" s="1">
        <f>COUNTIF(AH15:AH45,"☆1")</f>
        <v>2</v>
      </c>
      <c r="AI49" s="1"/>
      <c r="AK49" s="423" t="s">
        <v>85</v>
      </c>
      <c r="AL49" s="424"/>
      <c r="AM49" s="1">
        <f>COUNTIF(AM15:AM45,"☆1")</f>
        <v>1</v>
      </c>
      <c r="AN49" s="1">
        <f>COUNTIF(AN15:AN45,"☆1")</f>
        <v>2</v>
      </c>
      <c r="AO49" s="1">
        <f>COUNTIF(AO15:AO45,"☆1")</f>
        <v>2</v>
      </c>
      <c r="AP49" s="1">
        <f>COUNTIF(AP15:AP45,"☆1")</f>
        <v>2</v>
      </c>
      <c r="AQ49" s="1">
        <f>COUNTIF(AQ15:AQ45,"☆1")</f>
        <v>2</v>
      </c>
      <c r="AR49" s="1"/>
      <c r="AT49" s="423" t="s">
        <v>85</v>
      </c>
      <c r="AU49" s="424"/>
      <c r="AV49" s="1">
        <f>COUNTIF(AV15:AV45,"☆1")</f>
        <v>1</v>
      </c>
      <c r="AW49" s="1">
        <f>COUNTIF(AW15:AW45,"☆1")</f>
        <v>2</v>
      </c>
      <c r="AX49" s="1">
        <f>COUNTIF(AX15:AX45,"☆1")</f>
        <v>2</v>
      </c>
      <c r="AY49" s="1">
        <f>COUNTIF(AY15:AY45,"☆1")</f>
        <v>2</v>
      </c>
      <c r="AZ49" s="1">
        <f>COUNTIF(AZ15:AZ45,"☆1")</f>
        <v>2</v>
      </c>
      <c r="BA49" s="1"/>
      <c r="BB49" s="2"/>
      <c r="BC49" s="423" t="s">
        <v>85</v>
      </c>
      <c r="BD49" s="424"/>
      <c r="BE49" s="1">
        <f>COUNTIF(BE15:BE45,"☆1")</f>
        <v>1</v>
      </c>
      <c r="BF49" s="1">
        <f>COUNTIF(BF15:BF45,"☆1")</f>
        <v>2</v>
      </c>
      <c r="BG49" s="1">
        <f>COUNTIF(BG15:BG45,"☆1")</f>
        <v>2</v>
      </c>
      <c r="BH49" s="1">
        <f>COUNTIF(BH15:BH45,"☆1")</f>
        <v>2</v>
      </c>
      <c r="BI49" s="1">
        <f>COUNTIF(BI15:BI45,"☆1")</f>
        <v>2</v>
      </c>
      <c r="BJ49" s="1"/>
      <c r="BL49" s="423" t="s">
        <v>85</v>
      </c>
      <c r="BM49" s="424"/>
      <c r="BN49" s="1">
        <f>COUNTIF(BN15:BN45,"☆1")</f>
        <v>1</v>
      </c>
      <c r="BO49" s="1">
        <f>COUNTIF(BO15:BO45,"☆1")</f>
        <v>2</v>
      </c>
      <c r="BP49" s="1">
        <f>COUNTIF(BP15:BP45,"☆1")</f>
        <v>2</v>
      </c>
      <c r="BQ49" s="1">
        <f>COUNTIF(BQ15:BQ45,"☆1")</f>
        <v>2</v>
      </c>
      <c r="BR49" s="1">
        <f>COUNTIF(BR15:BR45,"☆1")</f>
        <v>2</v>
      </c>
      <c r="BS49" s="1"/>
      <c r="BU49" s="423" t="s">
        <v>85</v>
      </c>
      <c r="BV49" s="424"/>
      <c r="BW49" s="1">
        <f>COUNTIF(BW15:BW45,"☆1")</f>
        <v>1</v>
      </c>
      <c r="BX49" s="1">
        <f>COUNTIF(BX15:BX45,"☆1")</f>
        <v>2</v>
      </c>
      <c r="BY49" s="1">
        <f>COUNTIF(BY15:BY45,"☆1")</f>
        <v>2</v>
      </c>
      <c r="BZ49" s="1">
        <f>COUNTIF(BZ15:BZ45,"☆1")</f>
        <v>2</v>
      </c>
      <c r="CA49" s="1">
        <f>COUNTIF(CA15:CA45,"☆1")</f>
        <v>2</v>
      </c>
      <c r="CB49" s="1"/>
      <c r="CD49" s="423" t="s">
        <v>85</v>
      </c>
      <c r="CE49" s="424"/>
      <c r="CF49" s="1">
        <f>COUNTIF(CF15:CF45,"☆1")</f>
        <v>1</v>
      </c>
      <c r="CG49" s="1">
        <f>COUNTIF(CG15:CG45,"☆1")</f>
        <v>2</v>
      </c>
      <c r="CH49" s="1">
        <f>COUNTIF(CH15:CH45,"☆1")</f>
        <v>2</v>
      </c>
      <c r="CI49" s="1">
        <f>COUNTIF(CI15:CI45,"☆1")</f>
        <v>2</v>
      </c>
      <c r="CJ49" s="1">
        <f>COUNTIF(CJ15:CJ45,"☆1")</f>
        <v>2</v>
      </c>
      <c r="CK49" s="1"/>
      <c r="CM49" s="423" t="s">
        <v>85</v>
      </c>
      <c r="CN49" s="424"/>
      <c r="CO49" s="1">
        <f>COUNTIF(CO15:CO45,"☆1")</f>
        <v>1</v>
      </c>
      <c r="CP49" s="1">
        <f>COUNTIF(CP15:CP45,"☆1")</f>
        <v>2</v>
      </c>
      <c r="CQ49" s="1">
        <f>COUNTIF(CQ15:CQ45,"☆1")</f>
        <v>2</v>
      </c>
      <c r="CR49" s="1">
        <f>COUNTIF(CR15:CR45,"☆1")</f>
        <v>2</v>
      </c>
      <c r="CS49" s="1">
        <f>COUNTIF(CS15:CS45,"☆1")</f>
        <v>2</v>
      </c>
      <c r="CT49" s="1"/>
      <c r="CV49" s="423" t="s">
        <v>85</v>
      </c>
      <c r="CW49" s="424"/>
      <c r="CX49" s="1">
        <f>COUNTIF(CX15:CX45,"☆1")</f>
        <v>1</v>
      </c>
      <c r="CY49" s="1">
        <f>COUNTIF(CY15:CY45,"☆1")</f>
        <v>2</v>
      </c>
      <c r="CZ49" s="1">
        <f>COUNTIF(CZ15:CZ45,"☆1")</f>
        <v>2</v>
      </c>
      <c r="DA49" s="1">
        <f>COUNTIF(DA15:DA45,"☆1")</f>
        <v>2</v>
      </c>
      <c r="DB49" s="1">
        <f>COUNTIF(DB15:DB45,"☆1")</f>
        <v>2</v>
      </c>
      <c r="DC49" s="1"/>
      <c r="DD49" s="6"/>
    </row>
    <row r="50" spans="1:108" ht="16.5" customHeight="1">
      <c r="A50" s="423" t="s">
        <v>256</v>
      </c>
      <c r="B50" s="424"/>
      <c r="C50" s="1">
        <f>COUNTIF(C15:C45,"☆２")</f>
        <v>1</v>
      </c>
      <c r="D50" s="1">
        <f>COUNTIF(D15:D45,"☆２")</f>
        <v>0</v>
      </c>
      <c r="E50" s="1">
        <f>COUNTIF(E15:E45,"☆２")</f>
        <v>0</v>
      </c>
      <c r="F50" s="1">
        <f>COUNTIF(F15:F45,"☆２")</f>
        <v>0</v>
      </c>
      <c r="G50" s="1">
        <f>COUNTIF(G15:G45,"☆２")</f>
        <v>0</v>
      </c>
      <c r="H50" s="1"/>
      <c r="J50" s="423" t="s">
        <v>256</v>
      </c>
      <c r="K50" s="424"/>
      <c r="L50" s="1">
        <f>COUNTIF(L15:L45,"☆２")</f>
        <v>1</v>
      </c>
      <c r="M50" s="1">
        <f>COUNTIF(M15:M45,"☆２")</f>
        <v>0</v>
      </c>
      <c r="N50" s="1">
        <f>COUNTIF(N15:N45,"☆２")</f>
        <v>0</v>
      </c>
      <c r="O50" s="1">
        <f>COUNTIF(O15:O45,"☆２")</f>
        <v>0</v>
      </c>
      <c r="P50" s="1">
        <f>COUNTIF(P15:P45,"☆２")</f>
        <v>0</v>
      </c>
      <c r="Q50" s="1"/>
      <c r="S50" s="423" t="s">
        <v>256</v>
      </c>
      <c r="T50" s="424"/>
      <c r="U50" s="1">
        <f>COUNTIF(U15:U45,"☆２")</f>
        <v>1</v>
      </c>
      <c r="V50" s="1">
        <f>COUNTIF(V15:V45,"☆２")</f>
        <v>0</v>
      </c>
      <c r="W50" s="1">
        <f>COUNTIF(W15:W45,"☆２")</f>
        <v>0</v>
      </c>
      <c r="X50" s="1">
        <f>COUNTIF(X15:X45,"☆２")</f>
        <v>0</v>
      </c>
      <c r="Y50" s="1">
        <f>COUNTIF(Y15:Y45,"☆２")</f>
        <v>0</v>
      </c>
      <c r="Z50" s="1"/>
      <c r="AB50" s="423" t="s">
        <v>256</v>
      </c>
      <c r="AC50" s="424"/>
      <c r="AD50" s="1">
        <f>COUNTIF(AD15:AD45,"☆２")</f>
        <v>1</v>
      </c>
      <c r="AE50" s="1">
        <f>COUNTIF(AE15:AE45,"☆２")</f>
        <v>0</v>
      </c>
      <c r="AF50" s="1">
        <f>COUNTIF(AF15:AF45,"☆２")</f>
        <v>0</v>
      </c>
      <c r="AG50" s="1">
        <f>COUNTIF(AG15:AG45,"☆２")</f>
        <v>0</v>
      </c>
      <c r="AH50" s="1">
        <f>COUNTIF(AH15:AH45,"☆２")</f>
        <v>0</v>
      </c>
      <c r="AI50" s="1"/>
      <c r="AK50" s="423" t="s">
        <v>256</v>
      </c>
      <c r="AL50" s="424"/>
      <c r="AM50" s="1">
        <f>COUNTIF(AM15:AM45,"☆２")</f>
        <v>1</v>
      </c>
      <c r="AN50" s="1">
        <f>COUNTIF(AN15:AN45,"☆２")</f>
        <v>0</v>
      </c>
      <c r="AO50" s="1">
        <f>COUNTIF(AO15:AO45,"☆２")</f>
        <v>0</v>
      </c>
      <c r="AP50" s="1">
        <f>COUNTIF(AP15:AP45,"☆２")</f>
        <v>0</v>
      </c>
      <c r="AQ50" s="1">
        <f>COUNTIF(AQ15:AQ45,"☆２")</f>
        <v>0</v>
      </c>
      <c r="AR50" s="1"/>
      <c r="AT50" s="423" t="s">
        <v>256</v>
      </c>
      <c r="AU50" s="424"/>
      <c r="AV50" s="1">
        <f>COUNTIF(AV15:AV45,"☆２")</f>
        <v>1</v>
      </c>
      <c r="AW50" s="1">
        <f>COUNTIF(AW15:AW45,"☆２")</f>
        <v>0</v>
      </c>
      <c r="AX50" s="1">
        <f>COUNTIF(AX15:AX45,"☆２")</f>
        <v>0</v>
      </c>
      <c r="AY50" s="1">
        <f>COUNTIF(AY15:AY45,"☆２")</f>
        <v>0</v>
      </c>
      <c r="AZ50" s="1">
        <f>COUNTIF(AZ15:AZ45,"☆２")</f>
        <v>0</v>
      </c>
      <c r="BA50" s="1"/>
      <c r="BB50" s="2"/>
      <c r="BC50" s="423" t="s">
        <v>256</v>
      </c>
      <c r="BD50" s="424"/>
      <c r="BE50" s="1">
        <f>COUNTIF(BE15:BE45,"☆２")</f>
        <v>1</v>
      </c>
      <c r="BF50" s="1">
        <f>COUNTIF(BF15:BF45,"☆２")</f>
        <v>0</v>
      </c>
      <c r="BG50" s="1">
        <f>COUNTIF(BG15:BG45,"☆２")</f>
        <v>0</v>
      </c>
      <c r="BH50" s="1">
        <f>COUNTIF(BH15:BH45,"☆２")</f>
        <v>0</v>
      </c>
      <c r="BI50" s="1">
        <f>COUNTIF(BI15:BI45,"☆２")</f>
        <v>0</v>
      </c>
      <c r="BJ50" s="1"/>
      <c r="BL50" s="423" t="s">
        <v>256</v>
      </c>
      <c r="BM50" s="424"/>
      <c r="BN50" s="1">
        <f>COUNTIF(BN15:BN45,"☆２")</f>
        <v>1</v>
      </c>
      <c r="BO50" s="1">
        <f>COUNTIF(BO15:BO45,"☆２")</f>
        <v>0</v>
      </c>
      <c r="BP50" s="1">
        <f>COUNTIF(BP15:BP45,"☆２")</f>
        <v>0</v>
      </c>
      <c r="BQ50" s="1">
        <f>COUNTIF(BQ15:BQ45,"☆２")</f>
        <v>0</v>
      </c>
      <c r="BR50" s="1">
        <f>COUNTIF(BR15:BR45,"☆２")</f>
        <v>0</v>
      </c>
      <c r="BS50" s="1"/>
      <c r="BU50" s="423" t="s">
        <v>256</v>
      </c>
      <c r="BV50" s="424"/>
      <c r="BW50" s="1">
        <f>COUNTIF(BW15:BW45,"☆２")</f>
        <v>1</v>
      </c>
      <c r="BX50" s="1">
        <f>COUNTIF(BX15:BX45,"☆２")</f>
        <v>0</v>
      </c>
      <c r="BY50" s="1">
        <f>COUNTIF(BY15:BY45,"☆２")</f>
        <v>0</v>
      </c>
      <c r="BZ50" s="1">
        <f>COUNTIF(BZ15:BZ45,"☆２")</f>
        <v>0</v>
      </c>
      <c r="CA50" s="1">
        <f>COUNTIF(CA15:CA45,"☆２")</f>
        <v>0</v>
      </c>
      <c r="CB50" s="1"/>
      <c r="CD50" s="423" t="s">
        <v>256</v>
      </c>
      <c r="CE50" s="424"/>
      <c r="CF50" s="1">
        <f>COUNTIF(CF15:CF45,"☆２")</f>
        <v>1</v>
      </c>
      <c r="CG50" s="1">
        <f>COUNTIF(CG15:CG45,"☆２")</f>
        <v>0</v>
      </c>
      <c r="CH50" s="1">
        <f>COUNTIF(CH15:CH45,"☆２")</f>
        <v>0</v>
      </c>
      <c r="CI50" s="1">
        <f>COUNTIF(CI15:CI45,"☆２")</f>
        <v>0</v>
      </c>
      <c r="CJ50" s="1">
        <f>COUNTIF(CJ15:CJ45,"☆２")</f>
        <v>0</v>
      </c>
      <c r="CK50" s="1"/>
      <c r="CM50" s="423" t="s">
        <v>256</v>
      </c>
      <c r="CN50" s="424"/>
      <c r="CO50" s="1">
        <f>COUNTIF(CO15:CO45,"☆２")</f>
        <v>1</v>
      </c>
      <c r="CP50" s="1">
        <f>COUNTIF(CP15:CP45,"☆２")</f>
        <v>0</v>
      </c>
      <c r="CQ50" s="1">
        <f>COUNTIF(CQ15:CQ45,"☆２")</f>
        <v>0</v>
      </c>
      <c r="CR50" s="1">
        <f>COUNTIF(CR15:CR45,"☆２")</f>
        <v>0</v>
      </c>
      <c r="CS50" s="1">
        <f>COUNTIF(CS15:CS45,"☆２")</f>
        <v>0</v>
      </c>
      <c r="CT50" s="1"/>
      <c r="CV50" s="423" t="s">
        <v>256</v>
      </c>
      <c r="CW50" s="424"/>
      <c r="CX50" s="1">
        <f>COUNTIF(CX15:CX45,"☆２")</f>
        <v>1</v>
      </c>
      <c r="CY50" s="1">
        <f>COUNTIF(CY15:CY45,"☆２")</f>
        <v>0</v>
      </c>
      <c r="CZ50" s="1">
        <f>COUNTIF(CZ15:CZ45,"☆２")</f>
        <v>0</v>
      </c>
      <c r="DA50" s="1">
        <f>COUNTIF(DA15:DA45,"☆２")</f>
        <v>0</v>
      </c>
      <c r="DB50" s="1">
        <f>COUNTIF(DB15:DB45,"☆２")</f>
        <v>0</v>
      </c>
      <c r="DC50" s="1"/>
      <c r="DD50" s="6"/>
    </row>
    <row r="51" spans="1:108" ht="16.5" customHeight="1">
      <c r="A51" s="425" t="s">
        <v>86</v>
      </c>
      <c r="B51" s="426"/>
      <c r="C51" s="2"/>
      <c r="D51" s="2"/>
      <c r="E51" s="2"/>
      <c r="F51" s="2"/>
      <c r="H51" s="2">
        <f>COUNTIF(H15:H45,"■")</f>
        <v>0</v>
      </c>
      <c r="I51" s="1"/>
      <c r="J51" s="425" t="s">
        <v>86</v>
      </c>
      <c r="K51" s="426"/>
      <c r="L51" s="2"/>
      <c r="M51" s="2"/>
      <c r="N51" s="2"/>
      <c r="O51" s="2"/>
      <c r="Q51" s="2">
        <f>COUNTIF(Q15:Q45,"■")</f>
        <v>0</v>
      </c>
      <c r="R51" s="1"/>
      <c r="S51" s="425" t="s">
        <v>86</v>
      </c>
      <c r="T51" s="426"/>
      <c r="Z51" s="2">
        <f>COUNTIF(Z15:Z45,"■")</f>
        <v>0</v>
      </c>
      <c r="AA51" s="1"/>
      <c r="AB51" s="425" t="s">
        <v>86</v>
      </c>
      <c r="AC51" s="426"/>
      <c r="AI51" s="2">
        <f>COUNTIF(AI15:AI45,"■")</f>
        <v>0</v>
      </c>
      <c r="AJ51" s="1"/>
      <c r="AK51" s="425" t="s">
        <v>86</v>
      </c>
      <c r="AL51" s="426"/>
      <c r="AR51" s="2">
        <f>COUNTIF(AR15:AR45,"■")</f>
        <v>0</v>
      </c>
      <c r="AS51" s="1"/>
      <c r="AT51" s="425" t="s">
        <v>86</v>
      </c>
      <c r="AU51" s="426"/>
      <c r="BA51" s="2">
        <f>COUNTIF(BA15:BA45,"■")</f>
        <v>1</v>
      </c>
      <c r="BB51" s="1"/>
      <c r="BC51" s="425" t="s">
        <v>86</v>
      </c>
      <c r="BD51" s="426"/>
      <c r="BJ51" s="2">
        <f>COUNTIF(BJ15:BJ45,"■")</f>
        <v>0</v>
      </c>
      <c r="BK51" s="1"/>
      <c r="BL51" s="425" t="s">
        <v>86</v>
      </c>
      <c r="BM51" s="426"/>
      <c r="BS51" s="2">
        <f>COUNTIF(BS15:BS45,"■")</f>
        <v>0</v>
      </c>
      <c r="BT51" s="1"/>
      <c r="BU51" s="425" t="s">
        <v>86</v>
      </c>
      <c r="BV51" s="426"/>
      <c r="CB51" s="2">
        <f>COUNTIF(CB15:CB45,"■")</f>
        <v>0</v>
      </c>
      <c r="CC51" s="1"/>
      <c r="CD51" s="425" t="s">
        <v>86</v>
      </c>
      <c r="CE51" s="426"/>
      <c r="CK51" s="2">
        <f>COUNTIF(CK15:CK45,"■")</f>
        <v>0</v>
      </c>
      <c r="CL51" s="1"/>
      <c r="CM51" s="425" t="s">
        <v>86</v>
      </c>
      <c r="CN51" s="426"/>
      <c r="CT51" s="2">
        <f>COUNTIF(CT15:CT45,"■")</f>
        <v>1</v>
      </c>
      <c r="CU51" s="1"/>
      <c r="CV51" s="425" t="s">
        <v>86</v>
      </c>
      <c r="CW51" s="426"/>
      <c r="DC51" s="2">
        <f>COUNTIF(DC15:DC45,"■")</f>
        <v>0</v>
      </c>
      <c r="DD51" s="1"/>
    </row>
    <row r="52" spans="1:108" ht="17.25" customHeight="1">
      <c r="A52" s="423" t="s">
        <v>87</v>
      </c>
      <c r="B52" s="424"/>
      <c r="C52" s="2">
        <f>COUNTIF(C15:C45,"○★")</f>
        <v>9</v>
      </c>
      <c r="D52" s="2"/>
      <c r="E52" s="2"/>
      <c r="F52" s="2"/>
      <c r="I52" s="71"/>
      <c r="J52" s="423" t="s">
        <v>87</v>
      </c>
      <c r="K52" s="424"/>
      <c r="L52" s="2">
        <f>COUNTIF(L15:L45,"○★")</f>
        <v>9</v>
      </c>
      <c r="M52" s="2"/>
      <c r="N52" s="2"/>
      <c r="O52" s="2"/>
      <c r="R52" s="71"/>
      <c r="S52" s="423" t="s">
        <v>87</v>
      </c>
      <c r="T52" s="424"/>
      <c r="U52" s="2">
        <f>COUNTIF(U15:U45,"○★")</f>
        <v>8</v>
      </c>
      <c r="AA52" s="71"/>
      <c r="AB52" s="423" t="s">
        <v>87</v>
      </c>
      <c r="AC52" s="424"/>
      <c r="AD52" s="2">
        <f>COUNTIF(AD15:AD45,"○★")</f>
        <v>9</v>
      </c>
      <c r="AJ52" s="71"/>
      <c r="AK52" s="423" t="s">
        <v>87</v>
      </c>
      <c r="AL52" s="424"/>
      <c r="AM52" s="2">
        <f>COUNTIF(AM15:AM45,"○★")</f>
        <v>8</v>
      </c>
      <c r="AS52" s="71"/>
      <c r="AT52" s="423" t="s">
        <v>87</v>
      </c>
      <c r="AU52" s="424"/>
      <c r="AV52" s="2">
        <f>COUNTIF(AV15:AV45,"○★")</f>
        <v>8</v>
      </c>
      <c r="BB52" s="1"/>
      <c r="BC52" s="423" t="s">
        <v>87</v>
      </c>
      <c r="BD52" s="424"/>
      <c r="BE52" s="2">
        <f>COUNTIF(BE15:BE45,"○★")</f>
        <v>9</v>
      </c>
      <c r="BK52" s="71"/>
      <c r="BL52" s="423" t="s">
        <v>87</v>
      </c>
      <c r="BM52" s="424"/>
      <c r="BN52" s="2">
        <f>COUNTIF(BN15:BN45,"○★")</f>
        <v>9</v>
      </c>
      <c r="BT52" s="71"/>
      <c r="BU52" s="423" t="s">
        <v>87</v>
      </c>
      <c r="BV52" s="424"/>
      <c r="BW52" s="2">
        <f>COUNTIF(BW15:BW45,"○★")</f>
        <v>8</v>
      </c>
      <c r="CC52" s="71"/>
      <c r="CD52" s="423" t="s">
        <v>87</v>
      </c>
      <c r="CE52" s="424"/>
      <c r="CF52" s="2">
        <f>COUNTIF(CF15:CF45,"○★")</f>
        <v>9</v>
      </c>
      <c r="CL52" s="71"/>
      <c r="CM52" s="423" t="s">
        <v>87</v>
      </c>
      <c r="CN52" s="424"/>
      <c r="CO52" s="2">
        <f>COUNTIF(CO15:CO45,"○★")</f>
        <v>8</v>
      </c>
      <c r="CU52" s="71"/>
      <c r="CV52" s="423" t="s">
        <v>87</v>
      </c>
      <c r="CW52" s="424"/>
      <c r="CX52" s="2">
        <f>COUNTIF(CX15:CX45,"○★")</f>
        <v>8</v>
      </c>
      <c r="DD52" s="1"/>
    </row>
    <row r="53" spans="1:108" ht="17.25" customHeight="1">
      <c r="A53" s="2"/>
      <c r="B53" s="2"/>
      <c r="C53" s="2"/>
      <c r="D53" s="2"/>
      <c r="E53" s="2"/>
      <c r="F53" s="2"/>
      <c r="J53" s="2"/>
      <c r="K53" s="2"/>
      <c r="L53" s="2"/>
      <c r="M53" s="2"/>
      <c r="N53" s="2"/>
      <c r="O53" s="2"/>
      <c r="S53" s="2"/>
      <c r="T53" s="2"/>
      <c r="AB53" s="2"/>
      <c r="AC53" s="2"/>
      <c r="AK53" s="2"/>
      <c r="AL53" s="2"/>
      <c r="AT53" s="2"/>
      <c r="AU53" s="2"/>
      <c r="BB53" s="2"/>
      <c r="BE53" s="6"/>
      <c r="BF53" s="6"/>
      <c r="BG53" s="6"/>
      <c r="BH53" s="6"/>
      <c r="BI53" s="6"/>
      <c r="BN53" s="6"/>
      <c r="BO53" s="6"/>
      <c r="BP53" s="6"/>
      <c r="BQ53" s="6"/>
      <c r="BR53" s="6"/>
      <c r="BW53" s="6"/>
      <c r="BX53" s="6"/>
      <c r="BY53" s="6"/>
      <c r="BZ53" s="6"/>
      <c r="CA53" s="6"/>
      <c r="CF53" s="6"/>
      <c r="CG53" s="6"/>
      <c r="CH53" s="6"/>
      <c r="CI53" s="6"/>
      <c r="CJ53" s="6"/>
      <c r="CO53" s="6"/>
      <c r="CP53" s="6"/>
      <c r="CQ53" s="6"/>
      <c r="CR53" s="6"/>
      <c r="CS53" s="6"/>
      <c r="CX53" s="6"/>
      <c r="CY53" s="6"/>
      <c r="CZ53" s="6"/>
      <c r="DA53" s="6"/>
      <c r="DB53" s="6"/>
      <c r="DC53" s="6"/>
      <c r="DD53" s="1"/>
    </row>
    <row r="54" spans="1:107" ht="17.25" customHeight="1">
      <c r="A54" s="425" t="s">
        <v>102</v>
      </c>
      <c r="B54" s="426"/>
      <c r="C54" s="2"/>
      <c r="D54" s="2"/>
      <c r="E54" s="2"/>
      <c r="F54" s="2"/>
      <c r="H54" s="70">
        <f>COUNTIF(I15:I45,"◎")</f>
        <v>11</v>
      </c>
      <c r="J54" s="425" t="s">
        <v>102</v>
      </c>
      <c r="K54" s="426"/>
      <c r="L54" s="2"/>
      <c r="M54" s="2"/>
      <c r="N54" s="2"/>
      <c r="O54" s="2"/>
      <c r="Q54" s="70">
        <f>COUNTIF(R15:R45,"◎")</f>
        <v>11</v>
      </c>
      <c r="S54" s="425" t="s">
        <v>102</v>
      </c>
      <c r="T54" s="426"/>
      <c r="Z54" s="70">
        <f>COUNTIF(AA15:AA45,"◎")</f>
        <v>12</v>
      </c>
      <c r="AB54" s="425" t="s">
        <v>102</v>
      </c>
      <c r="AC54" s="426"/>
      <c r="AI54" s="70">
        <f>COUNTIF(AJ15:AJ45,"◎")</f>
        <v>11</v>
      </c>
      <c r="AK54" s="425" t="s">
        <v>102</v>
      </c>
      <c r="AL54" s="426"/>
      <c r="AN54" s="427"/>
      <c r="AO54" s="427"/>
      <c r="AQ54" s="6"/>
      <c r="AR54" s="70">
        <f>COUNTIF(AS15:AS45,"◎")</f>
        <v>11</v>
      </c>
      <c r="AT54" s="425" t="s">
        <v>102</v>
      </c>
      <c r="AU54" s="426"/>
      <c r="AW54" s="428"/>
      <c r="AX54" s="428"/>
      <c r="AZ54" s="6"/>
      <c r="BA54" s="70">
        <f>COUNTIF(BB15:BB45,"◎")</f>
        <v>10</v>
      </c>
      <c r="BB54" s="2"/>
      <c r="BC54" s="425" t="s">
        <v>102</v>
      </c>
      <c r="BD54" s="426"/>
      <c r="BJ54" s="70">
        <f>COUNTIF(BK15:BK45,"◎")</f>
        <v>12</v>
      </c>
      <c r="BL54" s="425" t="s">
        <v>102</v>
      </c>
      <c r="BM54" s="426"/>
      <c r="BS54" s="70">
        <f>COUNTIF(BT15:BT45,"◎")</f>
        <v>12</v>
      </c>
      <c r="BU54" s="425" t="s">
        <v>102</v>
      </c>
      <c r="BV54" s="426"/>
      <c r="CB54" s="70">
        <f>COUNTIF(CC15:CC45,"◎")</f>
        <v>11</v>
      </c>
      <c r="CD54" s="425" t="s">
        <v>102</v>
      </c>
      <c r="CE54" s="426"/>
      <c r="CK54" s="70">
        <f>COUNTIF(CL15:CL45,"◎")</f>
        <v>10</v>
      </c>
      <c r="CM54" s="425" t="s">
        <v>102</v>
      </c>
      <c r="CN54" s="426"/>
      <c r="CT54" s="70">
        <f>COUNTIF(CU15:CU45,"◎")</f>
        <v>11</v>
      </c>
      <c r="CV54" s="425" t="s">
        <v>102</v>
      </c>
      <c r="CW54" s="426"/>
      <c r="DC54" s="70">
        <f>COUNTIF(DD15:DD45,"◎")</f>
        <v>13</v>
      </c>
    </row>
    <row r="55" spans="1:107" ht="16.5" customHeight="1">
      <c r="A55" s="2"/>
      <c r="B55" s="2"/>
      <c r="C55" s="2"/>
      <c r="D55" s="2"/>
      <c r="E55" s="2"/>
      <c r="F55" s="2"/>
      <c r="J55" s="2"/>
      <c r="K55" s="2"/>
      <c r="L55" s="2"/>
      <c r="M55" s="2"/>
      <c r="N55" s="2"/>
      <c r="O55" s="2"/>
      <c r="S55" s="2"/>
      <c r="T55" s="2"/>
      <c r="Y55" s="432"/>
      <c r="Z55" s="432"/>
      <c r="AA55" s="432"/>
      <c r="AB55" s="2"/>
      <c r="AC55" s="11"/>
      <c r="AD55" s="10"/>
      <c r="AK55" s="428"/>
      <c r="AL55" s="428"/>
      <c r="AM55" s="67"/>
      <c r="AN55" s="428"/>
      <c r="AO55" s="428"/>
      <c r="AP55" s="67"/>
      <c r="AQ55" s="428"/>
      <c r="AR55" s="428"/>
      <c r="AS55" s="6"/>
      <c r="AT55" s="428"/>
      <c r="AU55" s="428"/>
      <c r="AV55" s="6"/>
      <c r="AW55" s="428"/>
      <c r="AX55" s="428"/>
      <c r="AY55" s="6"/>
      <c r="AZ55" s="6"/>
      <c r="BA55" s="6"/>
      <c r="BB55" s="2"/>
      <c r="CM55" s="14"/>
      <c r="CN55" s="14"/>
      <c r="CP55" s="472"/>
      <c r="CQ55" s="472"/>
      <c r="CS55" s="473"/>
      <c r="CT55" s="473"/>
      <c r="CV55" s="5"/>
      <c r="CW55" s="5"/>
      <c r="CY55" s="473"/>
      <c r="CZ55" s="473"/>
      <c r="DB55" s="428"/>
      <c r="DC55" s="428"/>
    </row>
    <row r="56" spans="1:104" ht="16.5" customHeight="1">
      <c r="A56" s="2"/>
      <c r="B56" s="2"/>
      <c r="C56" s="2"/>
      <c r="D56" s="2"/>
      <c r="E56" s="2"/>
      <c r="F56" s="2"/>
      <c r="J56" s="2"/>
      <c r="K56" s="2"/>
      <c r="L56" s="2"/>
      <c r="M56" s="2"/>
      <c r="N56" s="2"/>
      <c r="O56" s="2"/>
      <c r="S56" s="2"/>
      <c r="T56" s="2"/>
      <c r="AB56" s="2"/>
      <c r="AC56" s="2" t="s">
        <v>104</v>
      </c>
      <c r="AD56" s="10"/>
      <c r="AK56" s="66"/>
      <c r="AL56" s="5"/>
      <c r="AM56" s="67"/>
      <c r="AN56" s="68"/>
      <c r="AO56" s="428" t="s">
        <v>83</v>
      </c>
      <c r="AP56" s="428"/>
      <c r="AQ56" s="66"/>
      <c r="AR56" s="428" t="s">
        <v>84</v>
      </c>
      <c r="AS56" s="428"/>
      <c r="AT56" s="66"/>
      <c r="AU56" s="428" t="s">
        <v>85</v>
      </c>
      <c r="AV56" s="428"/>
      <c r="AW56" s="69"/>
      <c r="AX56" s="428" t="s">
        <v>261</v>
      </c>
      <c r="AY56" s="428"/>
      <c r="AZ56" s="6"/>
      <c r="BA56" s="428" t="s">
        <v>88</v>
      </c>
      <c r="BB56" s="428"/>
      <c r="BF56" s="2" t="s">
        <v>89</v>
      </c>
      <c r="BR56" s="432" t="s">
        <v>83</v>
      </c>
      <c r="BS56" s="432"/>
      <c r="BU56" s="432" t="s">
        <v>84</v>
      </c>
      <c r="BV56" s="432"/>
      <c r="BX56" s="432" t="s">
        <v>85</v>
      </c>
      <c r="BY56" s="432"/>
      <c r="CA56" s="428" t="s">
        <v>261</v>
      </c>
      <c r="CB56" s="428"/>
      <c r="CD56" s="432" t="s">
        <v>88</v>
      </c>
      <c r="CE56" s="432"/>
      <c r="CF56" s="10"/>
      <c r="CK56" s="9" t="s">
        <v>92</v>
      </c>
      <c r="CM56" s="425" t="s">
        <v>83</v>
      </c>
      <c r="CN56" s="426"/>
      <c r="CO56" s="10"/>
      <c r="CP56" s="425" t="s">
        <v>84</v>
      </c>
      <c r="CQ56" s="426"/>
      <c r="CR56" s="10"/>
      <c r="CS56" s="425" t="s">
        <v>85</v>
      </c>
      <c r="CT56" s="426"/>
      <c r="CV56" s="425" t="s">
        <v>262</v>
      </c>
      <c r="CW56" s="426"/>
      <c r="CY56" s="425" t="s">
        <v>88</v>
      </c>
      <c r="CZ56" s="426"/>
    </row>
    <row r="57" spans="1:105" ht="16.5" customHeight="1">
      <c r="A57" s="2"/>
      <c r="B57" s="2"/>
      <c r="C57" s="2"/>
      <c r="D57" s="2"/>
      <c r="E57" s="2"/>
      <c r="F57" s="2"/>
      <c r="J57" s="2"/>
      <c r="K57" s="2"/>
      <c r="L57" s="2"/>
      <c r="M57" s="2"/>
      <c r="N57" s="2"/>
      <c r="O57" s="2"/>
      <c r="S57" s="2"/>
      <c r="T57" s="2"/>
      <c r="AB57" s="2"/>
      <c r="AC57" s="11"/>
      <c r="AD57" s="10" t="s">
        <v>90</v>
      </c>
      <c r="AE57" s="2" t="s">
        <v>91</v>
      </c>
      <c r="AK57" s="66"/>
      <c r="AL57" s="5"/>
      <c r="AM57" s="67"/>
      <c r="AN57" s="68"/>
      <c r="AO57" s="5">
        <f>C47+L47+U47+AD47+AM47+AV47</f>
        <v>51</v>
      </c>
      <c r="AP57" s="67" t="s">
        <v>0</v>
      </c>
      <c r="AQ57" s="66"/>
      <c r="AR57" s="5">
        <f>C48+L48+U48+AD48+AM48+AV48</f>
        <v>6</v>
      </c>
      <c r="AS57" s="6" t="s">
        <v>0</v>
      </c>
      <c r="AT57" s="66"/>
      <c r="AU57" s="5">
        <f>C49+L49+U49+AD49+AM49+AV49</f>
        <v>6</v>
      </c>
      <c r="AV57" s="6" t="s">
        <v>0</v>
      </c>
      <c r="AW57" s="6"/>
      <c r="AX57" s="5">
        <f>SUM(C50+L50+U50+AD50+AM50+AV50)</f>
        <v>6</v>
      </c>
      <c r="AY57" s="6" t="s">
        <v>0</v>
      </c>
      <c r="AZ57" s="6"/>
      <c r="BA57" s="6">
        <f>H54+Q54+Z54+AI54+AR54+BA54</f>
        <v>66</v>
      </c>
      <c r="BB57" s="2" t="s">
        <v>0</v>
      </c>
      <c r="BG57" s="9" t="s">
        <v>90</v>
      </c>
      <c r="BH57" s="2" t="s">
        <v>91</v>
      </c>
      <c r="BR57" s="2">
        <f>BE47+BN47+BW47+CF47+CO47+CX47</f>
        <v>51</v>
      </c>
      <c r="BS57" s="2" t="s">
        <v>0</v>
      </c>
      <c r="BU57" s="2">
        <f>BE48+BN48+BW48+CF48+CO48+CX48</f>
        <v>6</v>
      </c>
      <c r="BV57" s="2" t="s">
        <v>0</v>
      </c>
      <c r="BX57" s="2">
        <f>BE49+BN49+BW49+CF49+CO49+CX49</f>
        <v>6</v>
      </c>
      <c r="BY57" s="2" t="s">
        <v>0</v>
      </c>
      <c r="CA57" s="5">
        <f>SUM(BE50+BN50+BW50+CF50+CO50+CX50)</f>
        <v>6</v>
      </c>
      <c r="CB57" s="6" t="s">
        <v>0</v>
      </c>
      <c r="CD57" s="2">
        <f>BJ54+BS54+CB54+CK54+CT54+DC54</f>
        <v>69</v>
      </c>
      <c r="CE57" s="11" t="s">
        <v>0</v>
      </c>
      <c r="CF57" s="10"/>
      <c r="CI57" s="80"/>
      <c r="CK57" s="80" t="s">
        <v>90</v>
      </c>
      <c r="CM57" s="13">
        <f>AO57+BR57</f>
        <v>102</v>
      </c>
      <c r="CN57" s="77" t="s">
        <v>0</v>
      </c>
      <c r="CO57" s="10"/>
      <c r="CP57" s="13">
        <f>SUM(AR57+BU57)</f>
        <v>12</v>
      </c>
      <c r="CQ57" s="77" t="s">
        <v>0</v>
      </c>
      <c r="CR57" s="10"/>
      <c r="CS57" s="13">
        <f>SUM(AU57+BX57)</f>
        <v>12</v>
      </c>
      <c r="CT57" s="77" t="s">
        <v>0</v>
      </c>
      <c r="CV57" s="13">
        <f>SUM(AX57+CA57)</f>
        <v>12</v>
      </c>
      <c r="CW57" s="77" t="s">
        <v>0</v>
      </c>
      <c r="CY57" s="429">
        <f>BA57+CD57</f>
        <v>135</v>
      </c>
      <c r="CZ57" s="429"/>
      <c r="DA57" s="2" t="s">
        <v>0</v>
      </c>
    </row>
    <row r="58" spans="1:108" ht="16.5" customHeight="1">
      <c r="A58" s="2"/>
      <c r="B58" s="2"/>
      <c r="C58" s="2"/>
      <c r="D58" s="2"/>
      <c r="E58" s="2"/>
      <c r="F58" s="2"/>
      <c r="J58" s="2"/>
      <c r="K58" s="2"/>
      <c r="L58" s="2"/>
      <c r="M58" s="2"/>
      <c r="N58" s="2"/>
      <c r="O58" s="2"/>
      <c r="S58" s="2"/>
      <c r="T58" s="2"/>
      <c r="AB58" s="2"/>
      <c r="AC58" s="11"/>
      <c r="AD58" s="10" t="s">
        <v>93</v>
      </c>
      <c r="AE58" s="2" t="s">
        <v>94</v>
      </c>
      <c r="AK58" s="66"/>
      <c r="AL58" s="5"/>
      <c r="AM58" s="67"/>
      <c r="AN58" s="68"/>
      <c r="AO58" s="5">
        <f>D47+M47+V47+AE47+AN47+AW47</f>
        <v>39</v>
      </c>
      <c r="AP58" s="67" t="s">
        <v>0</v>
      </c>
      <c r="AQ58" s="66"/>
      <c r="AR58" s="5">
        <f>D48+M48+V48+AE48+AN48+AW48</f>
        <v>6</v>
      </c>
      <c r="AS58" s="6" t="s">
        <v>0</v>
      </c>
      <c r="AT58" s="66"/>
      <c r="AU58" s="5">
        <f>D49+M49+V49+AE49+AN49+AW49</f>
        <v>12</v>
      </c>
      <c r="AV58" s="6" t="s">
        <v>0</v>
      </c>
      <c r="AW58" s="6"/>
      <c r="AX58" s="5"/>
      <c r="AY58" s="6"/>
      <c r="AZ58" s="6"/>
      <c r="BA58" s="6"/>
      <c r="BB58" s="2"/>
      <c r="BG58" s="9" t="s">
        <v>93</v>
      </c>
      <c r="BH58" s="2" t="s">
        <v>94</v>
      </c>
      <c r="BR58" s="2">
        <f>BF47+BO47+BX47+CG47+CP47+CY47</f>
        <v>39</v>
      </c>
      <c r="BS58" s="2" t="s">
        <v>0</v>
      </c>
      <c r="BU58" s="2">
        <f>BF48+BO48+BX48+CG48+CP48+CY48</f>
        <v>6</v>
      </c>
      <c r="BV58" s="2" t="s">
        <v>0</v>
      </c>
      <c r="BX58" s="2">
        <f>BF49+BO49+BX49+CG49+CP49+CY49</f>
        <v>12</v>
      </c>
      <c r="BY58" s="2" t="s">
        <v>0</v>
      </c>
      <c r="CE58" s="11"/>
      <c r="CF58" s="10"/>
      <c r="CI58" s="80"/>
      <c r="CK58" s="80" t="s">
        <v>93</v>
      </c>
      <c r="CM58" s="13">
        <f>AO58+BR58</f>
        <v>78</v>
      </c>
      <c r="CN58" s="77" t="s">
        <v>0</v>
      </c>
      <c r="CO58" s="10"/>
      <c r="CP58" s="13">
        <f>SUM(AR58+BU58)</f>
        <v>12</v>
      </c>
      <c r="CQ58" s="77" t="s">
        <v>0</v>
      </c>
      <c r="CR58" s="10"/>
      <c r="CS58" s="13">
        <f>SUM(AU58+BX58)</f>
        <v>24</v>
      </c>
      <c r="CT58" s="77" t="s">
        <v>0</v>
      </c>
      <c r="CV58" s="5"/>
      <c r="CW58" s="6"/>
      <c r="CX58" s="430" t="s">
        <v>101</v>
      </c>
      <c r="CY58" s="431"/>
      <c r="CZ58" s="431"/>
      <c r="DA58" s="431"/>
      <c r="DB58" s="431"/>
      <c r="DC58" s="431"/>
      <c r="DD58" s="431"/>
    </row>
    <row r="59" spans="1:108" ht="16.5" customHeight="1">
      <c r="A59" s="2"/>
      <c r="B59" s="2"/>
      <c r="C59" s="2"/>
      <c r="D59" s="2"/>
      <c r="E59" s="2"/>
      <c r="F59" s="2"/>
      <c r="J59" s="2"/>
      <c r="K59" s="2"/>
      <c r="L59" s="2"/>
      <c r="M59" s="2"/>
      <c r="N59" s="2"/>
      <c r="O59" s="2"/>
      <c r="S59" s="2"/>
      <c r="T59" s="2"/>
      <c r="AB59" s="2"/>
      <c r="AC59" s="11"/>
      <c r="AD59" s="10" t="s">
        <v>95</v>
      </c>
      <c r="AE59" s="2" t="s">
        <v>96</v>
      </c>
      <c r="AK59" s="66"/>
      <c r="AL59" s="5"/>
      <c r="AM59" s="67"/>
      <c r="AN59" s="68"/>
      <c r="AO59" s="5">
        <f>E47+N47+W47+AF47+AO47+AX47</f>
        <v>26</v>
      </c>
      <c r="AP59" s="67" t="s">
        <v>0</v>
      </c>
      <c r="AQ59" s="66"/>
      <c r="AR59" s="5">
        <f>E48+N48+W48+AF48+AO48+AX48</f>
        <v>6</v>
      </c>
      <c r="AS59" s="6" t="s">
        <v>0</v>
      </c>
      <c r="AT59" s="66"/>
      <c r="AU59" s="5">
        <f>E49+N49+W49+AF49+AO49+AX49</f>
        <v>12</v>
      </c>
      <c r="AV59" s="6" t="s">
        <v>0</v>
      </c>
      <c r="AW59" s="6"/>
      <c r="AX59" s="5"/>
      <c r="AY59" s="6"/>
      <c r="AZ59" s="5"/>
      <c r="BA59" s="5"/>
      <c r="BB59" s="2"/>
      <c r="BG59" s="9" t="s">
        <v>95</v>
      </c>
      <c r="BH59" s="2" t="s">
        <v>96</v>
      </c>
      <c r="BR59" s="2">
        <f>BG47+BP47+BY47+CH47+CQ47+CZ47</f>
        <v>26</v>
      </c>
      <c r="BS59" s="2" t="s">
        <v>0</v>
      </c>
      <c r="BU59" s="2">
        <f>BG48+BP48+BY48+CH48+CQ48+CZ48</f>
        <v>6</v>
      </c>
      <c r="BV59" s="2" t="s">
        <v>0</v>
      </c>
      <c r="BX59" s="2">
        <f>BG49+BP49+BY49+CH49+CQ49+CZ49</f>
        <v>12</v>
      </c>
      <c r="BY59" s="2" t="s">
        <v>0</v>
      </c>
      <c r="CE59" s="11"/>
      <c r="CF59" s="10"/>
      <c r="CI59" s="80"/>
      <c r="CK59" s="80" t="s">
        <v>95</v>
      </c>
      <c r="CM59" s="13">
        <f>AO59+BR59</f>
        <v>52</v>
      </c>
      <c r="CN59" s="77" t="s">
        <v>0</v>
      </c>
      <c r="CO59" s="10"/>
      <c r="CP59" s="13">
        <f>SUM(AR59+BU59)</f>
        <v>12</v>
      </c>
      <c r="CQ59" s="77" t="s">
        <v>0</v>
      </c>
      <c r="CR59" s="10"/>
      <c r="CS59" s="13">
        <f>SUM(AU59+BX59)</f>
        <v>24</v>
      </c>
      <c r="CT59" s="77" t="s">
        <v>0</v>
      </c>
      <c r="CV59" s="5"/>
      <c r="CW59" s="6"/>
      <c r="CX59" s="430" t="s">
        <v>103</v>
      </c>
      <c r="CY59" s="431"/>
      <c r="CZ59" s="431"/>
      <c r="DA59" s="431"/>
      <c r="DB59" s="431"/>
      <c r="DC59" s="431"/>
      <c r="DD59" s="431"/>
    </row>
    <row r="60" spans="1:108" ht="16.5" customHeight="1">
      <c r="A60" s="2"/>
      <c r="B60" s="2"/>
      <c r="C60" s="2"/>
      <c r="D60" s="2"/>
      <c r="E60" s="2"/>
      <c r="F60" s="2"/>
      <c r="J60" s="2"/>
      <c r="K60" s="2"/>
      <c r="L60" s="2"/>
      <c r="M60" s="2"/>
      <c r="N60" s="2"/>
      <c r="O60" s="2"/>
      <c r="S60" s="2"/>
      <c r="T60" s="2"/>
      <c r="AB60" s="2"/>
      <c r="AC60" s="2"/>
      <c r="AD60" s="2" t="s">
        <v>97</v>
      </c>
      <c r="AE60" s="2" t="s">
        <v>98</v>
      </c>
      <c r="AK60" s="66"/>
      <c r="AM60" s="6"/>
      <c r="AN60" s="68"/>
      <c r="AO60" s="5">
        <f>F47+O47+X47+AG47+AP47+AY47</f>
        <v>26</v>
      </c>
      <c r="AP60" s="6" t="s">
        <v>0</v>
      </c>
      <c r="AQ60" s="66"/>
      <c r="AR60" s="5">
        <f>F48+O48+X48+AG48+AP48+AY48</f>
        <v>6</v>
      </c>
      <c r="AS60" s="6" t="s">
        <v>0</v>
      </c>
      <c r="AT60" s="66"/>
      <c r="AU60" s="5">
        <f>F49+O49+X49+AG49+AP49+AY49</f>
        <v>12</v>
      </c>
      <c r="AV60" s="6" t="s">
        <v>0</v>
      </c>
      <c r="AW60" s="6"/>
      <c r="AX60" s="5"/>
      <c r="AY60" s="6"/>
      <c r="AZ60" s="6"/>
      <c r="BA60" s="6"/>
      <c r="BB60" s="2"/>
      <c r="BG60" s="9" t="s">
        <v>97</v>
      </c>
      <c r="BH60" s="2" t="s">
        <v>98</v>
      </c>
      <c r="BR60" s="2">
        <f>BH47+BQ47+BZ47+CI47+CR47+DA47</f>
        <v>26</v>
      </c>
      <c r="BS60" s="2" t="s">
        <v>0</v>
      </c>
      <c r="BU60" s="2">
        <f>BH48+BQ48+BZ48+CI48+CR48+DA48</f>
        <v>6</v>
      </c>
      <c r="BV60" s="2" t="s">
        <v>0</v>
      </c>
      <c r="BX60" s="2">
        <f>BH49+BQ49+BZ49+CI49+CR49+DA49</f>
        <v>12</v>
      </c>
      <c r="BY60" s="2" t="s">
        <v>0</v>
      </c>
      <c r="CE60" s="11"/>
      <c r="CF60" s="10"/>
      <c r="CI60" s="80"/>
      <c r="CK60" s="80" t="s">
        <v>97</v>
      </c>
      <c r="CM60" s="13">
        <f>AO60+BR60</f>
        <v>52</v>
      </c>
      <c r="CN60" s="77" t="s">
        <v>0</v>
      </c>
      <c r="CO60" s="10"/>
      <c r="CP60" s="13">
        <f>SUM(AR60+BU60)</f>
        <v>12</v>
      </c>
      <c r="CQ60" s="77" t="s">
        <v>0</v>
      </c>
      <c r="CR60" s="10"/>
      <c r="CS60" s="13">
        <f>SUM(AU60+BX60)</f>
        <v>24</v>
      </c>
      <c r="CT60" s="77" t="s">
        <v>0</v>
      </c>
      <c r="CV60" s="5"/>
      <c r="CW60" s="6"/>
      <c r="DA60" s="6"/>
      <c r="DB60" s="5"/>
      <c r="DC60" s="5"/>
      <c r="DD60" s="6"/>
    </row>
    <row r="61" spans="30:101" ht="14.25">
      <c r="AD61" s="2" t="s">
        <v>99</v>
      </c>
      <c r="AE61" s="2" t="s">
        <v>100</v>
      </c>
      <c r="AO61" s="9">
        <f>G47+P47+Y47+AH47+AQ47+AZ47</f>
        <v>26</v>
      </c>
      <c r="AP61" s="2" t="s">
        <v>0</v>
      </c>
      <c r="AR61" s="9">
        <f>G48+P48+Y48+AH48+AQ48+AZ48</f>
        <v>6</v>
      </c>
      <c r="AS61" s="2" t="s">
        <v>0</v>
      </c>
      <c r="AU61" s="5">
        <f>G49+P49+Y49+AH49+AQ49+AZ49</f>
        <v>12</v>
      </c>
      <c r="AV61" s="2" t="s">
        <v>0</v>
      </c>
      <c r="AX61" s="9"/>
      <c r="BG61" s="9" t="s">
        <v>99</v>
      </c>
      <c r="BH61" s="2" t="s">
        <v>100</v>
      </c>
      <c r="BR61" s="2">
        <f>BI47+BR47+CA47+CJ47+CS47+DB47</f>
        <v>25</v>
      </c>
      <c r="BS61" s="2" t="s">
        <v>0</v>
      </c>
      <c r="BU61" s="2">
        <f>BI48+BR48+CA48+CJ48+CS48+DB48</f>
        <v>6</v>
      </c>
      <c r="BV61" s="2" t="s">
        <v>0</v>
      </c>
      <c r="BX61" s="2">
        <f>BI49+BR49+CA49+CJ49+CS49+DB49</f>
        <v>12</v>
      </c>
      <c r="BY61" s="2" t="s">
        <v>0</v>
      </c>
      <c r="CI61" s="80"/>
      <c r="CK61" s="80" t="s">
        <v>99</v>
      </c>
      <c r="CM61" s="13">
        <f>AO61+BR61</f>
        <v>51</v>
      </c>
      <c r="CN61" s="77" t="s">
        <v>0</v>
      </c>
      <c r="CP61" s="13">
        <f>SUM(AR61+BU61)</f>
        <v>12</v>
      </c>
      <c r="CQ61" s="78" t="s">
        <v>0</v>
      </c>
      <c r="CS61" s="13">
        <f>SUM(AU61+BX61)</f>
        <v>24</v>
      </c>
      <c r="CT61" s="78" t="s">
        <v>0</v>
      </c>
      <c r="CV61" s="5"/>
      <c r="CW61" s="6"/>
    </row>
    <row r="62" ht="19.5" customHeight="1"/>
    <row r="63" ht="19.5" customHeight="1"/>
    <row r="64" spans="5:8" ht="16.5" customHeight="1">
      <c r="E64" s="33" t="s">
        <v>36</v>
      </c>
      <c r="F64" s="35" t="s">
        <v>52</v>
      </c>
      <c r="G64" s="15"/>
      <c r="H64" s="15"/>
    </row>
    <row r="65" spans="5:8" ht="16.5" customHeight="1">
      <c r="E65" s="33" t="s">
        <v>37</v>
      </c>
      <c r="F65" s="33" t="s">
        <v>35</v>
      </c>
      <c r="G65" s="15"/>
      <c r="H65" s="15"/>
    </row>
    <row r="66" spans="5:8" ht="16.5" customHeight="1">
      <c r="E66" s="274" t="s">
        <v>70</v>
      </c>
      <c r="F66" s="33" t="s">
        <v>34</v>
      </c>
      <c r="G66" s="15"/>
      <c r="H66" s="15"/>
    </row>
    <row r="67" spans="5:8" ht="16.5" customHeight="1">
      <c r="E67" s="274" t="s">
        <v>254</v>
      </c>
      <c r="F67" s="35" t="s">
        <v>115</v>
      </c>
      <c r="G67" s="15"/>
      <c r="H67" s="15"/>
    </row>
    <row r="68" spans="5:8" ht="16.5" customHeight="1">
      <c r="E68" s="35"/>
      <c r="F68" s="35"/>
      <c r="G68" s="15"/>
      <c r="H68" s="15"/>
    </row>
    <row r="69" spans="5:8" ht="16.5" customHeight="1">
      <c r="E69" s="274" t="s">
        <v>38</v>
      </c>
      <c r="F69" s="35" t="s">
        <v>116</v>
      </c>
      <c r="G69" s="15"/>
      <c r="H69" s="15"/>
    </row>
    <row r="70" spans="5:8" ht="16.5" customHeight="1">
      <c r="E70" s="81" t="s">
        <v>105</v>
      </c>
      <c r="F70" s="33" t="s">
        <v>51</v>
      </c>
      <c r="G70" s="15"/>
      <c r="H70" s="15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spans="55:58" ht="16.5" customHeight="1">
      <c r="BC94" s="12"/>
      <c r="BD94" s="12"/>
      <c r="BE94" s="12"/>
      <c r="BF94" s="12"/>
    </row>
    <row r="95" spans="55:58" ht="16.5" customHeight="1">
      <c r="BC95" s="1"/>
      <c r="BD95" s="1"/>
      <c r="BE95" s="1"/>
      <c r="BF95" s="1"/>
    </row>
    <row r="96" spans="55:58" ht="16.5" customHeight="1">
      <c r="BC96" s="1"/>
      <c r="BD96" s="1"/>
      <c r="BE96" s="1"/>
      <c r="BF96" s="1"/>
    </row>
    <row r="97" ht="16.5" customHeight="1"/>
    <row r="98" ht="16.5" customHeight="1"/>
    <row r="99" ht="16.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spans="1:54" ht="17.25" customHeight="1">
      <c r="A110" s="2"/>
      <c r="B110" s="2"/>
      <c r="C110" s="2"/>
      <c r="D110" s="2"/>
      <c r="E110" s="2"/>
      <c r="F110" s="2"/>
      <c r="J110" s="2"/>
      <c r="K110" s="2"/>
      <c r="L110" s="2"/>
      <c r="M110" s="2"/>
      <c r="N110" s="2"/>
      <c r="O110" s="2"/>
      <c r="S110" s="2"/>
      <c r="T110" s="2"/>
      <c r="AB110" s="2"/>
      <c r="AC110" s="2"/>
      <c r="AK110" s="2"/>
      <c r="AL110" s="2"/>
      <c r="AT110" s="2"/>
      <c r="AU110" s="2"/>
      <c r="BB110" s="2"/>
    </row>
    <row r="111" spans="1:54" ht="17.25" customHeight="1">
      <c r="A111" s="2"/>
      <c r="B111" s="2"/>
      <c r="C111" s="2"/>
      <c r="D111" s="2"/>
      <c r="E111" s="2"/>
      <c r="F111" s="2"/>
      <c r="J111" s="2"/>
      <c r="K111" s="2"/>
      <c r="L111" s="2"/>
      <c r="M111" s="2"/>
      <c r="N111" s="2"/>
      <c r="O111" s="2"/>
      <c r="S111" s="2"/>
      <c r="T111" s="2"/>
      <c r="AB111" s="2"/>
      <c r="AC111" s="2"/>
      <c r="AK111" s="2"/>
      <c r="AL111" s="2"/>
      <c r="AT111" s="2"/>
      <c r="AU111" s="2"/>
      <c r="BB111" s="2"/>
    </row>
    <row r="112" spans="1:54" ht="17.25" customHeight="1">
      <c r="A112" s="2"/>
      <c r="B112" s="2"/>
      <c r="C112" s="2"/>
      <c r="D112" s="2"/>
      <c r="E112" s="2"/>
      <c r="F112" s="2"/>
      <c r="J112" s="2"/>
      <c r="K112" s="2"/>
      <c r="L112" s="2"/>
      <c r="M112" s="2"/>
      <c r="N112" s="2"/>
      <c r="O112" s="2"/>
      <c r="S112" s="2"/>
      <c r="T112" s="2"/>
      <c r="AB112" s="2"/>
      <c r="AC112" s="2"/>
      <c r="AK112" s="2"/>
      <c r="AL112" s="2"/>
      <c r="AT112" s="2"/>
      <c r="AU112" s="2"/>
      <c r="BB112" s="2"/>
    </row>
    <row r="113" spans="1:54" ht="17.25" customHeight="1">
      <c r="A113" s="2"/>
      <c r="B113" s="2"/>
      <c r="C113" s="2"/>
      <c r="D113" s="2"/>
      <c r="E113" s="2"/>
      <c r="F113" s="2"/>
      <c r="J113" s="2"/>
      <c r="K113" s="2"/>
      <c r="L113" s="2"/>
      <c r="M113" s="2"/>
      <c r="N113" s="2"/>
      <c r="O113" s="2"/>
      <c r="S113" s="2"/>
      <c r="T113" s="2"/>
      <c r="AB113" s="2"/>
      <c r="AC113" s="2"/>
      <c r="AK113" s="2"/>
      <c r="AL113" s="2"/>
      <c r="AT113" s="2"/>
      <c r="AU113" s="2"/>
      <c r="BB113" s="2"/>
    </row>
    <row r="114" spans="1:54" ht="17.25" customHeight="1">
      <c r="A114" s="2"/>
      <c r="B114" s="2"/>
      <c r="C114" s="2"/>
      <c r="D114" s="2"/>
      <c r="E114" s="2"/>
      <c r="F114" s="2"/>
      <c r="J114" s="2"/>
      <c r="K114" s="2"/>
      <c r="L114" s="2"/>
      <c r="M114" s="2"/>
      <c r="N114" s="2"/>
      <c r="O114" s="2"/>
      <c r="S114" s="2"/>
      <c r="T114" s="2"/>
      <c r="AB114" s="2"/>
      <c r="AC114" s="2"/>
      <c r="AK114" s="2"/>
      <c r="AL114" s="2"/>
      <c r="AT114" s="2"/>
      <c r="AU114" s="2"/>
      <c r="BB114" s="2"/>
    </row>
    <row r="115" spans="1:54" ht="17.25" customHeight="1">
      <c r="A115" s="2"/>
      <c r="B115" s="2"/>
      <c r="C115" s="2"/>
      <c r="D115" s="2"/>
      <c r="E115" s="2"/>
      <c r="F115" s="2"/>
      <c r="J115" s="2"/>
      <c r="K115" s="2"/>
      <c r="L115" s="2"/>
      <c r="M115" s="2"/>
      <c r="N115" s="2"/>
      <c r="O115" s="2"/>
      <c r="S115" s="2"/>
      <c r="T115" s="2"/>
      <c r="AB115" s="2"/>
      <c r="AC115" s="2"/>
      <c r="AK115" s="2"/>
      <c r="AL115" s="2"/>
      <c r="AT115" s="2"/>
      <c r="AU115" s="2"/>
      <c r="BB115" s="2"/>
    </row>
    <row r="116" spans="1:54" ht="17.25" customHeight="1">
      <c r="A116" s="2"/>
      <c r="B116" s="2"/>
      <c r="C116" s="2"/>
      <c r="D116" s="2"/>
      <c r="E116" s="2"/>
      <c r="F116" s="2"/>
      <c r="J116" s="2"/>
      <c r="K116" s="2"/>
      <c r="L116" s="2"/>
      <c r="M116" s="2"/>
      <c r="N116" s="2"/>
      <c r="O116" s="2"/>
      <c r="S116" s="2"/>
      <c r="T116" s="2"/>
      <c r="AB116" s="2"/>
      <c r="AC116" s="2"/>
      <c r="AK116" s="2"/>
      <c r="AL116" s="2"/>
      <c r="AT116" s="2"/>
      <c r="AU116" s="2"/>
      <c r="BB116" s="2"/>
    </row>
    <row r="117" spans="1:54" ht="17.25" customHeight="1">
      <c r="A117" s="2"/>
      <c r="B117" s="2"/>
      <c r="C117" s="2"/>
      <c r="D117" s="2"/>
      <c r="E117" s="2"/>
      <c r="F117" s="2"/>
      <c r="J117" s="2"/>
      <c r="K117" s="2"/>
      <c r="L117" s="2"/>
      <c r="M117" s="2"/>
      <c r="N117" s="2"/>
      <c r="O117" s="2"/>
      <c r="S117" s="2"/>
      <c r="T117" s="2"/>
      <c r="AB117" s="2"/>
      <c r="AC117" s="2"/>
      <c r="AK117" s="2"/>
      <c r="AL117" s="2"/>
      <c r="AT117" s="2"/>
      <c r="AU117" s="2"/>
      <c r="BB117" s="2"/>
    </row>
    <row r="118" spans="1:54" ht="17.25" customHeight="1">
      <c r="A118" s="2"/>
      <c r="B118" s="2"/>
      <c r="C118" s="2"/>
      <c r="D118" s="2"/>
      <c r="E118" s="2"/>
      <c r="F118" s="2"/>
      <c r="J118" s="2"/>
      <c r="K118" s="2"/>
      <c r="L118" s="2"/>
      <c r="M118" s="2"/>
      <c r="N118" s="2"/>
      <c r="O118" s="2"/>
      <c r="S118" s="2"/>
      <c r="T118" s="2"/>
      <c r="AB118" s="2"/>
      <c r="AC118" s="2"/>
      <c r="AK118" s="2"/>
      <c r="AL118" s="2"/>
      <c r="AT118" s="2"/>
      <c r="AU118" s="2"/>
      <c r="BB118" s="2"/>
    </row>
    <row r="119" ht="17.25" customHeight="1"/>
    <row r="120" ht="17.25" customHeight="1"/>
    <row r="121" ht="17.25" customHeight="1"/>
    <row r="122" ht="17.25" customHeight="1"/>
    <row r="123" ht="17.25" customHeight="1"/>
    <row r="124" ht="14.25">
      <c r="BA124" s="3"/>
    </row>
  </sheetData>
  <sheetProtection password="C705" sheet="1"/>
  <mergeCells count="202">
    <mergeCell ref="BU12:CC12"/>
    <mergeCell ref="CD12:CL12"/>
    <mergeCell ref="CM12:CU12"/>
    <mergeCell ref="CV12:DD12"/>
    <mergeCell ref="A12:I12"/>
    <mergeCell ref="J12:R12"/>
    <mergeCell ref="S12:AA12"/>
    <mergeCell ref="AB12:AJ12"/>
    <mergeCell ref="AK12:AS12"/>
    <mergeCell ref="AC13:AC14"/>
    <mergeCell ref="DB55:DC55"/>
    <mergeCell ref="BT13:BT14"/>
    <mergeCell ref="CP55:CQ55"/>
    <mergeCell ref="CE13:CE14"/>
    <mergeCell ref="BD13:BD14"/>
    <mergeCell ref="CY55:CZ55"/>
    <mergeCell ref="CS55:CT55"/>
    <mergeCell ref="AK52:AL52"/>
    <mergeCell ref="BM13:BM14"/>
    <mergeCell ref="I13:I14"/>
    <mergeCell ref="A13:A14"/>
    <mergeCell ref="B13:B14"/>
    <mergeCell ref="J13:J14"/>
    <mergeCell ref="R13:R14"/>
    <mergeCell ref="K13:K14"/>
    <mergeCell ref="L13:P13"/>
    <mergeCell ref="C13:G13"/>
    <mergeCell ref="H13:H14"/>
    <mergeCell ref="AJ7:AL7"/>
    <mergeCell ref="AJ4:AL4"/>
    <mergeCell ref="AJ5:AL5"/>
    <mergeCell ref="AL13:AL14"/>
    <mergeCell ref="BK13:BK14"/>
    <mergeCell ref="BL13:BL14"/>
    <mergeCell ref="AK13:AK14"/>
    <mergeCell ref="BN13:BR13"/>
    <mergeCell ref="AT12:BB12"/>
    <mergeCell ref="BC13:BC14"/>
    <mergeCell ref="BB13:BB14"/>
    <mergeCell ref="AS13:AS14"/>
    <mergeCell ref="AJ3:AL3"/>
    <mergeCell ref="BC12:BK12"/>
    <mergeCell ref="BL12:BT12"/>
    <mergeCell ref="BE13:BI13"/>
    <mergeCell ref="BJ13:BJ14"/>
    <mergeCell ref="CX13:DB13"/>
    <mergeCell ref="BS13:BS14"/>
    <mergeCell ref="CB13:CB14"/>
    <mergeCell ref="CC13:CC14"/>
    <mergeCell ref="CD13:CD14"/>
    <mergeCell ref="BU13:BU14"/>
    <mergeCell ref="BV13:BV14"/>
    <mergeCell ref="BW13:CA13"/>
    <mergeCell ref="CM13:CM14"/>
    <mergeCell ref="CN13:CN14"/>
    <mergeCell ref="DC13:DC14"/>
    <mergeCell ref="DD13:DD14"/>
    <mergeCell ref="CF13:CJ13"/>
    <mergeCell ref="CK13:CK14"/>
    <mergeCell ref="CT13:CT14"/>
    <mergeCell ref="CU13:CU14"/>
    <mergeCell ref="CL13:CL14"/>
    <mergeCell ref="CV13:CV14"/>
    <mergeCell ref="CW13:CW14"/>
    <mergeCell ref="CO13:CS13"/>
    <mergeCell ref="AK48:AL48"/>
    <mergeCell ref="AK49:AL49"/>
    <mergeCell ref="AB46:AC46"/>
    <mergeCell ref="BA13:BA14"/>
    <mergeCell ref="AV13:AZ13"/>
    <mergeCell ref="AD13:AH13"/>
    <mergeCell ref="AI13:AI14"/>
    <mergeCell ref="AJ13:AJ14"/>
    <mergeCell ref="AM13:AQ13"/>
    <mergeCell ref="AR13:AR14"/>
    <mergeCell ref="Y55:AA55"/>
    <mergeCell ref="Z13:Z14"/>
    <mergeCell ref="AA13:AA14"/>
    <mergeCell ref="AB13:AB14"/>
    <mergeCell ref="Q13:Q14"/>
    <mergeCell ref="S13:S14"/>
    <mergeCell ref="T13:T14"/>
    <mergeCell ref="U13:Y13"/>
    <mergeCell ref="S54:T54"/>
    <mergeCell ref="S52:T52"/>
    <mergeCell ref="A46:B46"/>
    <mergeCell ref="A47:B47"/>
    <mergeCell ref="A48:B48"/>
    <mergeCell ref="A49:B49"/>
    <mergeCell ref="J46:K46"/>
    <mergeCell ref="J47:K47"/>
    <mergeCell ref="J48:K48"/>
    <mergeCell ref="AT47:AU47"/>
    <mergeCell ref="AT48:AU48"/>
    <mergeCell ref="AT49:AU49"/>
    <mergeCell ref="S46:T46"/>
    <mergeCell ref="S47:T47"/>
    <mergeCell ref="S48:T48"/>
    <mergeCell ref="AB48:AC48"/>
    <mergeCell ref="AB49:AC49"/>
    <mergeCell ref="AK46:AL46"/>
    <mergeCell ref="AK47:AL47"/>
    <mergeCell ref="CV51:CW51"/>
    <mergeCell ref="CM47:CN47"/>
    <mergeCell ref="CM48:CN48"/>
    <mergeCell ref="CM49:CN49"/>
    <mergeCell ref="CV47:CW47"/>
    <mergeCell ref="CV48:CW48"/>
    <mergeCell ref="CV49:CW49"/>
    <mergeCell ref="CM51:CN51"/>
    <mergeCell ref="CV50:CW50"/>
    <mergeCell ref="BU49:BV49"/>
    <mergeCell ref="BU51:BV51"/>
    <mergeCell ref="BL47:BM47"/>
    <mergeCell ref="BL48:BM48"/>
    <mergeCell ref="BL49:BM49"/>
    <mergeCell ref="BL51:BM51"/>
    <mergeCell ref="BU48:BV48"/>
    <mergeCell ref="BU47:BV47"/>
    <mergeCell ref="A45:I45"/>
    <mergeCell ref="S45:AA45"/>
    <mergeCell ref="AT45:BB45"/>
    <mergeCell ref="BC49:BD49"/>
    <mergeCell ref="BC47:BD47"/>
    <mergeCell ref="BC48:BD48"/>
    <mergeCell ref="S49:T49"/>
    <mergeCell ref="AB47:AC47"/>
    <mergeCell ref="J49:K49"/>
    <mergeCell ref="AT46:AU46"/>
    <mergeCell ref="AK55:AL55"/>
    <mergeCell ref="AN55:AO55"/>
    <mergeCell ref="AQ55:AR55"/>
    <mergeCell ref="AT55:AU55"/>
    <mergeCell ref="AW55:AX55"/>
    <mergeCell ref="AI1:AT1"/>
    <mergeCell ref="AT52:AU52"/>
    <mergeCell ref="AT13:AT14"/>
    <mergeCell ref="AU13:AU14"/>
    <mergeCell ref="AT51:AU51"/>
    <mergeCell ref="BU56:BV56"/>
    <mergeCell ref="BX56:BY56"/>
    <mergeCell ref="CA56:CB56"/>
    <mergeCell ref="CD56:CE56"/>
    <mergeCell ref="CM43:CU45"/>
    <mergeCell ref="BL45:BT45"/>
    <mergeCell ref="CD47:CE47"/>
    <mergeCell ref="CD48:CE48"/>
    <mergeCell ref="CD49:CE49"/>
    <mergeCell ref="CM52:CN52"/>
    <mergeCell ref="CY56:CZ56"/>
    <mergeCell ref="CY57:CZ57"/>
    <mergeCell ref="CX58:DD58"/>
    <mergeCell ref="CX59:DD59"/>
    <mergeCell ref="AO56:AP56"/>
    <mergeCell ref="AR56:AS56"/>
    <mergeCell ref="AU56:AV56"/>
    <mergeCell ref="AX56:AY56"/>
    <mergeCell ref="BA56:BB56"/>
    <mergeCell ref="BR56:BS56"/>
    <mergeCell ref="CM54:CN54"/>
    <mergeCell ref="CV52:CW52"/>
    <mergeCell ref="CV54:CW54"/>
    <mergeCell ref="CM56:CN56"/>
    <mergeCell ref="CP56:CQ56"/>
    <mergeCell ref="CS56:CT56"/>
    <mergeCell ref="CV56:CW56"/>
    <mergeCell ref="CD52:CE52"/>
    <mergeCell ref="CD54:CE54"/>
    <mergeCell ref="AK51:AL51"/>
    <mergeCell ref="CD51:CE51"/>
    <mergeCell ref="AK54:AL54"/>
    <mergeCell ref="BC51:BD51"/>
    <mergeCell ref="AN54:AO54"/>
    <mergeCell ref="AT54:AU54"/>
    <mergeCell ref="AW54:AX54"/>
    <mergeCell ref="AB54:AC54"/>
    <mergeCell ref="AB52:AC52"/>
    <mergeCell ref="BU52:BV52"/>
    <mergeCell ref="BU54:BV54"/>
    <mergeCell ref="BL52:BM52"/>
    <mergeCell ref="BL54:BM54"/>
    <mergeCell ref="BC52:BD52"/>
    <mergeCell ref="BC54:BD54"/>
    <mergeCell ref="A54:B54"/>
    <mergeCell ref="J51:K51"/>
    <mergeCell ref="J54:K54"/>
    <mergeCell ref="S51:T51"/>
    <mergeCell ref="A52:B52"/>
    <mergeCell ref="J52:K52"/>
    <mergeCell ref="A50:B50"/>
    <mergeCell ref="J50:K50"/>
    <mergeCell ref="S50:T50"/>
    <mergeCell ref="AB50:AC50"/>
    <mergeCell ref="AK50:AL50"/>
    <mergeCell ref="A51:B51"/>
    <mergeCell ref="AB51:AC51"/>
    <mergeCell ref="AT50:AU50"/>
    <mergeCell ref="BC50:BD50"/>
    <mergeCell ref="BL50:BM50"/>
    <mergeCell ref="BU50:BV50"/>
    <mergeCell ref="CD50:CE50"/>
    <mergeCell ref="CM50:CN50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62" r:id="rId2"/>
  <colBreaks count="1" manualBreakCount="1">
    <brk id="5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K84"/>
  <sheetViews>
    <sheetView view="pageBreakPreview" zoomScale="75" zoomScaleSheetLayoutView="75" workbookViewId="0" topLeftCell="P1">
      <selection activeCell="Z11" sqref="Z11:AA11"/>
    </sheetView>
  </sheetViews>
  <sheetFormatPr defaultColWidth="9.00390625" defaultRowHeight="13.5"/>
  <cols>
    <col min="1" max="1" width="1.625" style="21" customWidth="1"/>
    <col min="2" max="2" width="4.625" style="21" customWidth="1"/>
    <col min="3" max="3" width="3.625" style="21" customWidth="1"/>
    <col min="4" max="5" width="7.625" style="21" customWidth="1"/>
    <col min="6" max="6" width="4.625" style="21" customWidth="1"/>
    <col min="7" max="7" width="3.625" style="21" customWidth="1"/>
    <col min="8" max="9" width="7.625" style="21" customWidth="1"/>
    <col min="10" max="10" width="4.625" style="21" customWidth="1"/>
    <col min="11" max="11" width="3.625" style="21" customWidth="1"/>
    <col min="12" max="13" width="7.50390625" style="21" customWidth="1"/>
    <col min="14" max="14" width="4.625" style="21" customWidth="1"/>
    <col min="15" max="15" width="3.375" style="21" customWidth="1"/>
    <col min="16" max="17" width="7.625" style="21" customWidth="1"/>
    <col min="18" max="19" width="1.625" style="15" customWidth="1"/>
    <col min="20" max="20" width="4.625" style="15" customWidth="1"/>
    <col min="21" max="21" width="3.625" style="15" customWidth="1"/>
    <col min="22" max="23" width="7.625" style="15" customWidth="1"/>
    <col min="24" max="24" width="4.625" style="15" customWidth="1"/>
    <col min="25" max="25" width="3.625" style="15" customWidth="1"/>
    <col min="26" max="27" width="7.625" style="15" customWidth="1"/>
    <col min="28" max="28" width="4.625" style="15" customWidth="1"/>
    <col min="29" max="29" width="3.625" style="15" customWidth="1"/>
    <col min="30" max="31" width="7.50390625" style="15" customWidth="1"/>
    <col min="32" max="32" width="4.625" style="15" customWidth="1"/>
    <col min="33" max="33" width="3.375" style="15" customWidth="1"/>
    <col min="34" max="35" width="7.625" style="15" customWidth="1"/>
    <col min="36" max="36" width="1.625" style="15" customWidth="1"/>
    <col min="37" max="37" width="4.625" style="15" customWidth="1"/>
    <col min="38" max="38" width="3.625" style="15" customWidth="1"/>
    <col min="39" max="40" width="7.625" style="15" customWidth="1"/>
    <col min="41" max="41" width="4.625" style="15" customWidth="1"/>
    <col min="42" max="42" width="3.625" style="15" customWidth="1"/>
    <col min="43" max="44" width="7.625" style="15" customWidth="1"/>
    <col min="45" max="45" width="4.625" style="15" customWidth="1"/>
    <col min="46" max="46" width="3.625" style="15" customWidth="1"/>
    <col min="47" max="48" width="7.625" style="15" customWidth="1"/>
    <col min="49" max="49" width="4.625" style="15" customWidth="1"/>
    <col min="50" max="50" width="3.625" style="15" customWidth="1"/>
    <col min="51" max="52" width="7.625" style="15" customWidth="1"/>
    <col min="53" max="53" width="1.625" style="15" customWidth="1"/>
    <col min="54" max="54" width="4.625" style="15" customWidth="1"/>
    <col min="55" max="55" width="3.625" style="15" customWidth="1"/>
    <col min="56" max="57" width="7.625" style="15" customWidth="1"/>
    <col min="58" max="58" width="4.625" style="15" customWidth="1"/>
    <col min="59" max="59" width="3.625" style="15" customWidth="1"/>
    <col min="60" max="61" width="7.625" style="15" customWidth="1"/>
    <col min="62" max="62" width="4.625" style="15" customWidth="1"/>
    <col min="63" max="63" width="3.625" style="15" customWidth="1"/>
    <col min="64" max="65" width="7.625" style="15" customWidth="1"/>
    <col min="66" max="66" width="4.625" style="15" customWidth="1"/>
    <col min="67" max="67" width="3.625" style="15" customWidth="1"/>
    <col min="68" max="69" width="7.625" style="15" customWidth="1"/>
    <col min="70" max="70" width="3.625" style="15" customWidth="1"/>
    <col min="71" max="81" width="4.625" style="15" customWidth="1"/>
    <col min="82" max="101" width="4.875" style="15" customWidth="1"/>
    <col min="102" max="114" width="4.375" style="15" customWidth="1"/>
    <col min="115" max="115" width="2.375" style="15" customWidth="1"/>
    <col min="116" max="16384" width="9.00390625" style="15" customWidth="1"/>
  </cols>
  <sheetData>
    <row r="1" spans="1:102" s="48" customFormat="1" ht="18" customHeight="1">
      <c r="A1" s="121"/>
      <c r="B1" s="121"/>
      <c r="C1" s="121"/>
      <c r="D1" s="121"/>
      <c r="E1" s="121"/>
      <c r="F1" s="587" t="s">
        <v>220</v>
      </c>
      <c r="G1" s="588"/>
      <c r="H1" s="588"/>
      <c r="I1" s="588"/>
      <c r="J1" s="588"/>
      <c r="K1" s="588"/>
      <c r="L1" s="588"/>
      <c r="M1" s="588"/>
      <c r="N1" s="121"/>
      <c r="O1" s="121"/>
      <c r="P1" s="121"/>
      <c r="Q1" s="121"/>
      <c r="R1" s="121"/>
      <c r="S1" s="189"/>
      <c r="T1" s="621" t="s">
        <v>226</v>
      </c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197"/>
      <c r="AK1" s="622" t="s">
        <v>242</v>
      </c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7" t="s">
        <v>243</v>
      </c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18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7"/>
      <c r="CX1" s="49"/>
    </row>
    <row r="2" spans="1:102" s="48" customFormat="1" ht="18" customHeight="1">
      <c r="A2" s="121"/>
      <c r="B2" s="121"/>
      <c r="C2" s="121"/>
      <c r="D2" s="121"/>
      <c r="E2" s="121"/>
      <c r="F2" s="588"/>
      <c r="G2" s="588"/>
      <c r="H2" s="588"/>
      <c r="I2" s="588"/>
      <c r="J2" s="588"/>
      <c r="K2" s="588"/>
      <c r="L2" s="588"/>
      <c r="M2" s="588"/>
      <c r="N2" s="121"/>
      <c r="O2" s="121"/>
      <c r="P2" s="121"/>
      <c r="Q2" s="121"/>
      <c r="R2" s="121"/>
      <c r="S2" s="189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197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BM2" s="627"/>
      <c r="BN2" s="627"/>
      <c r="BO2" s="627"/>
      <c r="BP2" s="627"/>
      <c r="BQ2" s="627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  <c r="CX2" s="49"/>
    </row>
    <row r="3" spans="1:115" s="28" customFormat="1" ht="23.25" customHeight="1" thickBot="1">
      <c r="A3" s="653" t="s">
        <v>128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189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197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7"/>
      <c r="BB3" s="627"/>
      <c r="BC3" s="627"/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  <c r="BO3" s="627"/>
      <c r="BP3" s="627"/>
      <c r="BQ3" s="627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7"/>
    </row>
    <row r="4" spans="1:103" s="24" customFormat="1" ht="15.75" customHeight="1" thickTop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136"/>
      <c r="T4" s="628" t="s">
        <v>32</v>
      </c>
      <c r="U4" s="629"/>
      <c r="V4" s="629"/>
      <c r="W4" s="629"/>
      <c r="X4" s="632" t="s">
        <v>4</v>
      </c>
      <c r="Y4" s="629"/>
      <c r="Z4" s="629"/>
      <c r="AA4" s="633"/>
      <c r="AB4" s="632" t="s">
        <v>5</v>
      </c>
      <c r="AC4" s="629"/>
      <c r="AD4" s="629"/>
      <c r="AE4" s="633"/>
      <c r="AF4" s="629" t="s">
        <v>6</v>
      </c>
      <c r="AG4" s="629"/>
      <c r="AH4" s="629"/>
      <c r="AI4" s="642"/>
      <c r="AJ4" s="193"/>
      <c r="AK4" s="608" t="s">
        <v>46</v>
      </c>
      <c r="AL4" s="609"/>
      <c r="AM4" s="609"/>
      <c r="AN4" s="609"/>
      <c r="AO4" s="612" t="s">
        <v>8</v>
      </c>
      <c r="AP4" s="609"/>
      <c r="AQ4" s="609"/>
      <c r="AR4" s="613"/>
      <c r="AS4" s="612" t="s">
        <v>227</v>
      </c>
      <c r="AT4" s="609"/>
      <c r="AU4" s="609"/>
      <c r="AV4" s="613"/>
      <c r="AW4" s="609" t="s">
        <v>228</v>
      </c>
      <c r="AX4" s="609"/>
      <c r="AY4" s="609"/>
      <c r="AZ4" s="616"/>
      <c r="BA4" s="194"/>
      <c r="BB4" s="589" t="s">
        <v>47</v>
      </c>
      <c r="BC4" s="509"/>
      <c r="BD4" s="509"/>
      <c r="BE4" s="509"/>
      <c r="BF4" s="513" t="s">
        <v>48</v>
      </c>
      <c r="BG4" s="509"/>
      <c r="BH4" s="509"/>
      <c r="BI4" s="514"/>
      <c r="BJ4" s="513" t="s">
        <v>49</v>
      </c>
      <c r="BK4" s="509"/>
      <c r="BL4" s="509"/>
      <c r="BM4" s="514"/>
      <c r="BN4" s="509" t="s">
        <v>50</v>
      </c>
      <c r="BO4" s="509"/>
      <c r="BP4" s="509"/>
      <c r="BQ4" s="510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7"/>
      <c r="CL4" s="507"/>
      <c r="CM4" s="507"/>
      <c r="CN4" s="507"/>
      <c r="CO4" s="507"/>
      <c r="CP4" s="508"/>
      <c r="CQ4" s="508"/>
      <c r="CR4" s="508"/>
      <c r="CS4" s="508"/>
      <c r="CT4" s="508"/>
      <c r="CU4" s="25"/>
      <c r="CV4" s="25"/>
      <c r="CW4" s="25"/>
      <c r="CX4" s="25"/>
      <c r="CY4" s="25"/>
    </row>
    <row r="5" spans="1:100" ht="17.25" customHeight="1" thickBot="1">
      <c r="A5" s="653"/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121"/>
      <c r="T5" s="630"/>
      <c r="U5" s="631"/>
      <c r="V5" s="631"/>
      <c r="W5" s="631"/>
      <c r="X5" s="634"/>
      <c r="Y5" s="631"/>
      <c r="Z5" s="631"/>
      <c r="AA5" s="635"/>
      <c r="AB5" s="634"/>
      <c r="AC5" s="631"/>
      <c r="AD5" s="631"/>
      <c r="AE5" s="635"/>
      <c r="AF5" s="631"/>
      <c r="AG5" s="631"/>
      <c r="AH5" s="631"/>
      <c r="AI5" s="643"/>
      <c r="AJ5" s="195"/>
      <c r="AK5" s="610"/>
      <c r="AL5" s="611"/>
      <c r="AM5" s="611"/>
      <c r="AN5" s="611"/>
      <c r="AO5" s="614"/>
      <c r="AP5" s="611"/>
      <c r="AQ5" s="611"/>
      <c r="AR5" s="615"/>
      <c r="AS5" s="614"/>
      <c r="AT5" s="611"/>
      <c r="AU5" s="611"/>
      <c r="AV5" s="615"/>
      <c r="AW5" s="611"/>
      <c r="AX5" s="611"/>
      <c r="AY5" s="611"/>
      <c r="AZ5" s="617"/>
      <c r="BA5" s="196"/>
      <c r="BB5" s="590"/>
      <c r="BC5" s="511"/>
      <c r="BD5" s="511"/>
      <c r="BE5" s="511"/>
      <c r="BF5" s="515"/>
      <c r="BG5" s="511"/>
      <c r="BH5" s="511"/>
      <c r="BI5" s="516"/>
      <c r="BJ5" s="515"/>
      <c r="BK5" s="511"/>
      <c r="BL5" s="511"/>
      <c r="BM5" s="516"/>
      <c r="BN5" s="511"/>
      <c r="BO5" s="511"/>
      <c r="BP5" s="511"/>
      <c r="BQ5" s="512"/>
      <c r="CA5" s="26"/>
      <c r="CB5" s="27"/>
      <c r="CC5" s="27"/>
      <c r="CD5" s="27"/>
      <c r="CE5" s="27"/>
      <c r="CF5" s="26"/>
      <c r="CG5" s="27"/>
      <c r="CH5" s="27"/>
      <c r="CI5" s="27"/>
      <c r="CJ5" s="27"/>
      <c r="CK5" s="26"/>
      <c r="CL5" s="27"/>
      <c r="CM5" s="27"/>
      <c r="CN5" s="27"/>
      <c r="CO5" s="27"/>
      <c r="CP5" s="26"/>
      <c r="CQ5" s="27"/>
      <c r="CR5" s="27"/>
      <c r="CS5" s="27"/>
      <c r="CT5" s="27"/>
      <c r="CU5" s="21"/>
      <c r="CV5" s="21"/>
    </row>
    <row r="6" spans="1:100" s="86" customFormat="1" ht="18" customHeight="1">
      <c r="A6" s="121"/>
      <c r="B6" s="121"/>
      <c r="C6" s="586" t="s">
        <v>129</v>
      </c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122"/>
      <c r="R6" s="121"/>
      <c r="S6" s="121"/>
      <c r="T6" s="138">
        <v>43191</v>
      </c>
      <c r="U6" s="139">
        <f>T6</f>
        <v>43191</v>
      </c>
      <c r="V6" s="497" t="str">
        <f>VLOOKUP('H30ごみ収集計画'!C15,'上椎葉ルート'!$W$52:$X$66,2,0)</f>
        <v>   </v>
      </c>
      <c r="W6" s="498"/>
      <c r="X6" s="140">
        <f>T6+30</f>
        <v>43221</v>
      </c>
      <c r="Y6" s="139">
        <f>X6</f>
        <v>43221</v>
      </c>
      <c r="Z6" s="499" t="str">
        <f>VLOOKUP('H30ごみ収集計画'!L15,'上椎葉ルート'!$W$52:$X$66,2,0)</f>
        <v>資源ごみ</v>
      </c>
      <c r="AA6" s="500"/>
      <c r="AB6" s="140">
        <f>X6+31</f>
        <v>43252</v>
      </c>
      <c r="AC6" s="139">
        <f>AB6</f>
        <v>43252</v>
      </c>
      <c r="AD6" s="497" t="str">
        <f>VLOOKUP('H30ごみ収集計画'!U15,'上椎葉ルート'!$W$52:$X$66,2,0)</f>
        <v>   </v>
      </c>
      <c r="AE6" s="498"/>
      <c r="AF6" s="140">
        <f>AB6+30</f>
        <v>43282</v>
      </c>
      <c r="AG6" s="139">
        <f>AF6</f>
        <v>43282</v>
      </c>
      <c r="AH6" s="497" t="str">
        <f>VLOOKUP('H30ごみ収集計画'!AD15,'上椎葉ルート'!$W$52:$X$66,2,0)</f>
        <v>   </v>
      </c>
      <c r="AI6" s="505"/>
      <c r="AJ6" s="39"/>
      <c r="AK6" s="138">
        <f>AF6+31</f>
        <v>43313</v>
      </c>
      <c r="AL6" s="139">
        <f>AK6</f>
        <v>43313</v>
      </c>
      <c r="AM6" s="497" t="str">
        <f>VLOOKUP('H30ごみ収集計画'!AM15,'上椎葉ルート'!$W$52:$X$66,2,0)</f>
        <v>   </v>
      </c>
      <c r="AN6" s="498"/>
      <c r="AO6" s="140">
        <f>AK6+31</f>
        <v>43344</v>
      </c>
      <c r="AP6" s="139">
        <f>AO6</f>
        <v>43344</v>
      </c>
      <c r="AQ6" s="497" t="str">
        <f>VLOOKUP('H30ごみ収集計画'!AV15,'上椎葉ルート'!$W$52:$X$66,2,0)</f>
        <v>   </v>
      </c>
      <c r="AR6" s="498"/>
      <c r="AS6" s="140">
        <f>AO6+30</f>
        <v>43374</v>
      </c>
      <c r="AT6" s="139">
        <f>AS6</f>
        <v>43374</v>
      </c>
      <c r="AU6" s="517" t="str">
        <f>VLOOKUP('H30ごみ収集計画'!BE15,'上椎葉ルート'!$W$52:$X$66,2,0)</f>
        <v>可燃・事生ごみ</v>
      </c>
      <c r="AV6" s="518"/>
      <c r="AW6" s="140">
        <f>AS6+31</f>
        <v>43405</v>
      </c>
      <c r="AX6" s="139">
        <f>AW6</f>
        <v>43405</v>
      </c>
      <c r="AY6" s="517" t="str">
        <f>VLOOKUP('H30ごみ収集計画'!BN15,'上椎葉ルート'!$W$52:$X$66,2,0)</f>
        <v>可燃・事生ごみ</v>
      </c>
      <c r="AZ6" s="519"/>
      <c r="BA6" s="191"/>
      <c r="BB6" s="138">
        <f>AW6+30</f>
        <v>43435</v>
      </c>
      <c r="BC6" s="139">
        <f>BB6</f>
        <v>43435</v>
      </c>
      <c r="BD6" s="526" t="str">
        <f>VLOOKUP('H30ごみ収集計画'!BW15,'上椎葉ルート'!$W$52:$X$66,2,0)</f>
        <v>   </v>
      </c>
      <c r="BE6" s="527"/>
      <c r="BF6" s="140">
        <f>BB6+31</f>
        <v>43466</v>
      </c>
      <c r="BG6" s="139">
        <f>BF6</f>
        <v>43466</v>
      </c>
      <c r="BH6" s="522" t="s">
        <v>53</v>
      </c>
      <c r="BI6" s="523"/>
      <c r="BJ6" s="140">
        <f>BF6+31</f>
        <v>43497</v>
      </c>
      <c r="BK6" s="139">
        <f>BJ6</f>
        <v>43497</v>
      </c>
      <c r="BL6" s="497" t="str">
        <f>VLOOKUP('H30ごみ収集計画'!CO15,'上椎葉ルート'!$W$52:$X$66,2,0)</f>
        <v>   </v>
      </c>
      <c r="BM6" s="498"/>
      <c r="BN6" s="140">
        <f>BJ6+28</f>
        <v>43525</v>
      </c>
      <c r="BO6" s="139">
        <f>BN6</f>
        <v>43525</v>
      </c>
      <c r="BP6" s="497" t="str">
        <f>VLOOKUP('H30ごみ収集計画'!CX15,'上椎葉ルート'!$W$52:$X$66,2,0)</f>
        <v>   </v>
      </c>
      <c r="BQ6" s="505"/>
      <c r="CA6" s="141"/>
      <c r="CB6" s="142"/>
      <c r="CC6" s="142"/>
      <c r="CD6" s="142"/>
      <c r="CE6" s="142"/>
      <c r="CF6" s="141"/>
      <c r="CG6" s="142"/>
      <c r="CH6" s="142"/>
      <c r="CI6" s="142"/>
      <c r="CJ6" s="142"/>
      <c r="CK6" s="141"/>
      <c r="CL6" s="142"/>
      <c r="CM6" s="142"/>
      <c r="CN6" s="142"/>
      <c r="CO6" s="142"/>
      <c r="CP6" s="141"/>
      <c r="CQ6" s="142"/>
      <c r="CR6" s="142"/>
      <c r="CS6" s="142"/>
      <c r="CT6" s="142"/>
      <c r="CU6" s="142"/>
      <c r="CV6" s="142"/>
    </row>
    <row r="7" spans="1:100" s="86" customFormat="1" ht="18" customHeight="1">
      <c r="A7" s="121"/>
      <c r="B7" s="122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122"/>
      <c r="R7" s="121"/>
      <c r="S7" s="121"/>
      <c r="T7" s="143">
        <f>T6+1</f>
        <v>43192</v>
      </c>
      <c r="U7" s="144">
        <f aca="true" t="shared" si="0" ref="U7:U35">T7</f>
        <v>43192</v>
      </c>
      <c r="V7" s="520" t="str">
        <f>VLOOKUP('H30ごみ収集計画'!C16,'上椎葉ルート'!$W$52:$X$66,2,0)</f>
        <v>可燃・事生ごみ</v>
      </c>
      <c r="W7" s="521"/>
      <c r="X7" s="145">
        <f>X6+1</f>
        <v>43222</v>
      </c>
      <c r="Y7" s="144">
        <f aca="true" t="shared" si="1" ref="Y7:Y36">X7</f>
        <v>43222</v>
      </c>
      <c r="Z7" s="522" t="str">
        <f>VLOOKUP('H30ごみ収集計画'!L16,'上椎葉ルート'!$W$52:$X$66,2,0)</f>
        <v>   </v>
      </c>
      <c r="AA7" s="523"/>
      <c r="AB7" s="145">
        <f>AB6+1</f>
        <v>43253</v>
      </c>
      <c r="AC7" s="144">
        <f aca="true" t="shared" si="2" ref="AC7:AC35">AB7</f>
        <v>43253</v>
      </c>
      <c r="AD7" s="522" t="str">
        <f>VLOOKUP('H30ごみ収集計画'!U16,'上椎葉ルート'!$W$52:$X$66,2,0)</f>
        <v>   </v>
      </c>
      <c r="AE7" s="523"/>
      <c r="AF7" s="145">
        <f>AF6+1</f>
        <v>43283</v>
      </c>
      <c r="AG7" s="144">
        <f aca="true" t="shared" si="3" ref="AG7:AG36">AF7</f>
        <v>43283</v>
      </c>
      <c r="AH7" s="520" t="str">
        <f>VLOOKUP('H30ごみ収集計画'!AD16,'上椎葉ルート'!$W$52:$X$66,2,0)</f>
        <v>可燃・事生ごみ</v>
      </c>
      <c r="AI7" s="524"/>
      <c r="AJ7" s="39"/>
      <c r="AK7" s="143">
        <f>AK6+1</f>
        <v>43314</v>
      </c>
      <c r="AL7" s="144">
        <f aca="true" t="shared" si="4" ref="AL7:AL36">AK7</f>
        <v>43314</v>
      </c>
      <c r="AM7" s="520" t="str">
        <f>VLOOKUP('H30ごみ収集計画'!AM16,'上椎葉ルート'!$W$52:$X$66,2,0)</f>
        <v>可燃・事生ごみ</v>
      </c>
      <c r="AN7" s="521"/>
      <c r="AO7" s="145">
        <f>AO6+1</f>
        <v>43345</v>
      </c>
      <c r="AP7" s="144">
        <f aca="true" t="shared" si="5" ref="AP7:AP35">AO7</f>
        <v>43345</v>
      </c>
      <c r="AQ7" s="522" t="str">
        <f>VLOOKUP('H30ごみ収集計画'!AV16,'上椎葉ルート'!$W$52:$X$66,2,0)</f>
        <v>   </v>
      </c>
      <c r="AR7" s="523"/>
      <c r="AS7" s="145">
        <f>AS6+1</f>
        <v>43375</v>
      </c>
      <c r="AT7" s="144">
        <f aca="true" t="shared" si="6" ref="AT7:AT36">AS7</f>
        <v>43375</v>
      </c>
      <c r="AU7" s="528" t="str">
        <f>VLOOKUP('H30ごみ収集計画'!BE16,'上椎葉ルート'!$W$52:$X$66,2,0)</f>
        <v>資源ごみ</v>
      </c>
      <c r="AV7" s="529"/>
      <c r="AW7" s="145">
        <f>AW6+1</f>
        <v>43406</v>
      </c>
      <c r="AX7" s="144">
        <f aca="true" t="shared" si="7" ref="AX7:AX35">AW7</f>
        <v>43406</v>
      </c>
      <c r="AY7" s="522" t="str">
        <f>VLOOKUP('H30ごみ収集計画'!BN16,'上椎葉ルート'!$W$52:$X$66,2,0)</f>
        <v>   </v>
      </c>
      <c r="AZ7" s="525"/>
      <c r="BB7" s="143">
        <f>BB6+1</f>
        <v>43436</v>
      </c>
      <c r="BC7" s="144">
        <f aca="true" t="shared" si="8" ref="BC7:BC36">BB7</f>
        <v>43436</v>
      </c>
      <c r="BD7" s="530" t="str">
        <f>VLOOKUP('H30ごみ収集計画'!BW16,'上椎葉ルート'!$W$52:$X$66,2,0)</f>
        <v>   </v>
      </c>
      <c r="BE7" s="531"/>
      <c r="BF7" s="145">
        <f>BF6+1</f>
        <v>43467</v>
      </c>
      <c r="BG7" s="144">
        <f aca="true" t="shared" si="9" ref="BG7:BG36">BF7</f>
        <v>43467</v>
      </c>
      <c r="BH7" s="522" t="s">
        <v>53</v>
      </c>
      <c r="BI7" s="523"/>
      <c r="BJ7" s="145">
        <f>BJ6+1</f>
        <v>43498</v>
      </c>
      <c r="BK7" s="144">
        <f aca="true" t="shared" si="10" ref="BK7:BK33">BJ7</f>
        <v>43498</v>
      </c>
      <c r="BL7" s="522" t="str">
        <f>VLOOKUP('H30ごみ収集計画'!CO16,'上椎葉ルート'!$W$52:$X$66,2,0)</f>
        <v>   </v>
      </c>
      <c r="BM7" s="523"/>
      <c r="BN7" s="145">
        <f>BN6+1</f>
        <v>43526</v>
      </c>
      <c r="BO7" s="144">
        <f aca="true" t="shared" si="11" ref="BO7:BO36">BN7</f>
        <v>43526</v>
      </c>
      <c r="BP7" s="522" t="str">
        <f>VLOOKUP('H30ごみ収集計画'!CX16,'上椎葉ルート'!$W$52:$X$66,2,0)</f>
        <v>   </v>
      </c>
      <c r="BQ7" s="525"/>
      <c r="CA7" s="141"/>
      <c r="CB7" s="142"/>
      <c r="CC7" s="142"/>
      <c r="CD7" s="142"/>
      <c r="CE7" s="142"/>
      <c r="CF7" s="141"/>
      <c r="CG7" s="142"/>
      <c r="CH7" s="142"/>
      <c r="CI7" s="142"/>
      <c r="CJ7" s="142"/>
      <c r="CK7" s="141"/>
      <c r="CL7" s="142"/>
      <c r="CM7" s="142"/>
      <c r="CN7" s="142"/>
      <c r="CO7" s="142"/>
      <c r="CP7" s="141"/>
      <c r="CQ7" s="142"/>
      <c r="CR7" s="142"/>
      <c r="CS7" s="142"/>
      <c r="CT7" s="142"/>
      <c r="CU7" s="142"/>
      <c r="CV7" s="142"/>
    </row>
    <row r="8" spans="1:100" s="86" customFormat="1" ht="18" customHeight="1">
      <c r="A8" s="121"/>
      <c r="B8" s="122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122"/>
      <c r="R8" s="121"/>
      <c r="S8" s="121"/>
      <c r="T8" s="143">
        <f aca="true" t="shared" si="12" ref="T8:T35">T7+1</f>
        <v>43193</v>
      </c>
      <c r="U8" s="144">
        <f t="shared" si="0"/>
        <v>43193</v>
      </c>
      <c r="V8" s="528" t="str">
        <f>VLOOKUP('H30ごみ収集計画'!C17,'上椎葉ルート'!$W$52:$X$66,2,0)</f>
        <v>資源ごみ</v>
      </c>
      <c r="W8" s="529"/>
      <c r="X8" s="145">
        <f aca="true" t="shared" si="13" ref="X8:X35">X7+1</f>
        <v>43223</v>
      </c>
      <c r="Y8" s="144">
        <f t="shared" si="1"/>
        <v>43223</v>
      </c>
      <c r="Z8" s="520" t="str">
        <f>VLOOKUP('H30ごみ収集計画'!L17,'上椎葉ルート'!$W$52:$X$66,2,0)</f>
        <v>可燃・事生ごみ</v>
      </c>
      <c r="AA8" s="521"/>
      <c r="AB8" s="145">
        <f aca="true" t="shared" si="14" ref="AB8:AB35">AB7+1</f>
        <v>43254</v>
      </c>
      <c r="AC8" s="144">
        <f t="shared" si="2"/>
        <v>43254</v>
      </c>
      <c r="AD8" s="522" t="str">
        <f>VLOOKUP('H30ごみ収集計画'!U17,'上椎葉ルート'!$W$52:$X$66,2,0)</f>
        <v>   </v>
      </c>
      <c r="AE8" s="523"/>
      <c r="AF8" s="145">
        <f aca="true" t="shared" si="15" ref="AF8:AF36">AF7+1</f>
        <v>43284</v>
      </c>
      <c r="AG8" s="144">
        <f t="shared" si="3"/>
        <v>43284</v>
      </c>
      <c r="AH8" s="534" t="str">
        <f>VLOOKUP('H30ごみ収集計画'!AD17,'上椎葉ルート'!$W$52:$X$66,2,0)</f>
        <v>資源ごみ</v>
      </c>
      <c r="AI8" s="535"/>
      <c r="AJ8" s="39"/>
      <c r="AK8" s="143">
        <f aca="true" t="shared" si="16" ref="AK8:AK35">AK7+1</f>
        <v>43315</v>
      </c>
      <c r="AL8" s="144">
        <f t="shared" si="4"/>
        <v>43315</v>
      </c>
      <c r="AM8" s="522" t="str">
        <f>VLOOKUP('H30ごみ収集計画'!AM17,'上椎葉ルート'!$W$52:$X$66,2,0)</f>
        <v>   </v>
      </c>
      <c r="AN8" s="523"/>
      <c r="AO8" s="145">
        <f aca="true" t="shared" si="17" ref="AO8:AO32">AO7+1</f>
        <v>43346</v>
      </c>
      <c r="AP8" s="144">
        <f t="shared" si="5"/>
        <v>43346</v>
      </c>
      <c r="AQ8" s="520" t="str">
        <f>VLOOKUP('H30ごみ収集計画'!AV17,'上椎葉ルート'!$W$52:$X$66,2,0)</f>
        <v>可燃・事生ごみ</v>
      </c>
      <c r="AR8" s="521"/>
      <c r="AS8" s="145">
        <f aca="true" t="shared" si="18" ref="AS8:AS36">AS7+1</f>
        <v>43376</v>
      </c>
      <c r="AT8" s="144">
        <f t="shared" si="6"/>
        <v>43376</v>
      </c>
      <c r="AU8" s="522" t="str">
        <f>VLOOKUP('H30ごみ収集計画'!BE17,'上椎葉ルート'!$W$52:$X$66,2,0)</f>
        <v>   </v>
      </c>
      <c r="AV8" s="523"/>
      <c r="AW8" s="145">
        <f aca="true" t="shared" si="19" ref="AW8:AW32">AW7+1</f>
        <v>43407</v>
      </c>
      <c r="AX8" s="144">
        <f t="shared" si="7"/>
        <v>43407</v>
      </c>
      <c r="AY8" s="522" t="str">
        <f>VLOOKUP('H30ごみ収集計画'!BN17,'上椎葉ルート'!$W$52:$X$66,2,0)</f>
        <v>   </v>
      </c>
      <c r="AZ8" s="525"/>
      <c r="BA8" s="191"/>
      <c r="BB8" s="143">
        <f aca="true" t="shared" si="20" ref="BB8:BB35">BB7+1</f>
        <v>43437</v>
      </c>
      <c r="BC8" s="144">
        <f t="shared" si="8"/>
        <v>43437</v>
      </c>
      <c r="BD8" s="532" t="str">
        <f>VLOOKUP('H30ごみ収集計画'!BW17,'上椎葉ルート'!$W$52:$X$66,2,0)</f>
        <v>可燃・事生ごみ</v>
      </c>
      <c r="BE8" s="533"/>
      <c r="BF8" s="145">
        <f aca="true" t="shared" si="21" ref="BF8:BF36">BF7+1</f>
        <v>43468</v>
      </c>
      <c r="BG8" s="144">
        <f t="shared" si="9"/>
        <v>43468</v>
      </c>
      <c r="BH8" s="522" t="s">
        <v>53</v>
      </c>
      <c r="BI8" s="523"/>
      <c r="BJ8" s="145">
        <f aca="true" t="shared" si="22" ref="BJ8:BJ32">BJ7+1</f>
        <v>43499</v>
      </c>
      <c r="BK8" s="144">
        <f t="shared" si="10"/>
        <v>43499</v>
      </c>
      <c r="BL8" s="522" t="str">
        <f>VLOOKUP('H30ごみ収集計画'!CO17,'上椎葉ルート'!$W$52:$X$66,2,0)</f>
        <v>   </v>
      </c>
      <c r="BM8" s="523"/>
      <c r="BN8" s="145">
        <f aca="true" t="shared" si="23" ref="BN8:BN36">BN7+1</f>
        <v>43527</v>
      </c>
      <c r="BO8" s="144">
        <f t="shared" si="11"/>
        <v>43527</v>
      </c>
      <c r="BP8" s="522" t="str">
        <f>VLOOKUP('H30ごみ収集計画'!CX17,'上椎葉ルート'!$W$52:$X$66,2,0)</f>
        <v>   </v>
      </c>
      <c r="BQ8" s="525"/>
      <c r="CA8" s="141"/>
      <c r="CB8" s="142"/>
      <c r="CC8" s="142"/>
      <c r="CD8" s="142"/>
      <c r="CE8" s="142"/>
      <c r="CF8" s="141"/>
      <c r="CG8" s="142"/>
      <c r="CH8" s="142"/>
      <c r="CI8" s="142"/>
      <c r="CJ8" s="142"/>
      <c r="CK8" s="141"/>
      <c r="CL8" s="142"/>
      <c r="CM8" s="142"/>
      <c r="CN8" s="142"/>
      <c r="CO8" s="142"/>
      <c r="CP8" s="141"/>
      <c r="CQ8" s="142"/>
      <c r="CR8" s="142"/>
      <c r="CS8" s="142"/>
      <c r="CT8" s="142"/>
      <c r="CU8" s="142"/>
      <c r="CV8" s="142"/>
    </row>
    <row r="9" spans="1:100" s="86" customFormat="1" ht="18" customHeight="1">
      <c r="A9" s="121"/>
      <c r="B9" s="123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123"/>
      <c r="R9" s="121"/>
      <c r="S9" s="121"/>
      <c r="T9" s="143">
        <f t="shared" si="12"/>
        <v>43194</v>
      </c>
      <c r="U9" s="144">
        <f t="shared" si="0"/>
        <v>43194</v>
      </c>
      <c r="V9" s="522" t="str">
        <f>VLOOKUP('H30ごみ収集計画'!C18,'上椎葉ルート'!$W$52:$X$66,2,0)</f>
        <v>   </v>
      </c>
      <c r="W9" s="523"/>
      <c r="X9" s="145">
        <f t="shared" si="13"/>
        <v>43224</v>
      </c>
      <c r="Y9" s="144">
        <f t="shared" si="1"/>
        <v>43224</v>
      </c>
      <c r="Z9" s="522" t="str">
        <f>VLOOKUP('H30ごみ収集計画'!L18,'上椎葉ルート'!$W$52:$X$66,2,0)</f>
        <v>   </v>
      </c>
      <c r="AA9" s="523"/>
      <c r="AB9" s="145">
        <f t="shared" si="14"/>
        <v>43255</v>
      </c>
      <c r="AC9" s="144">
        <f t="shared" si="2"/>
        <v>43255</v>
      </c>
      <c r="AD9" s="520" t="str">
        <f>VLOOKUP('H30ごみ収集計画'!U18,'上椎葉ルート'!$W$52:$X$66,2,0)</f>
        <v>可燃・事生ごみ</v>
      </c>
      <c r="AE9" s="521"/>
      <c r="AF9" s="145">
        <f t="shared" si="15"/>
        <v>43285</v>
      </c>
      <c r="AG9" s="144">
        <f t="shared" si="3"/>
        <v>43285</v>
      </c>
      <c r="AH9" s="522" t="str">
        <f>VLOOKUP('H30ごみ収集計画'!AD18,'上椎葉ルート'!$W$52:$X$66,2,0)</f>
        <v>   </v>
      </c>
      <c r="AI9" s="525"/>
      <c r="AJ9" s="39"/>
      <c r="AK9" s="143">
        <f t="shared" si="16"/>
        <v>43316</v>
      </c>
      <c r="AL9" s="144">
        <f t="shared" si="4"/>
        <v>43316</v>
      </c>
      <c r="AM9" s="522" t="str">
        <f>VLOOKUP('H30ごみ収集計画'!AM18,'上椎葉ルート'!$W$52:$X$66,2,0)</f>
        <v>   </v>
      </c>
      <c r="AN9" s="523"/>
      <c r="AO9" s="145">
        <f t="shared" si="17"/>
        <v>43347</v>
      </c>
      <c r="AP9" s="144">
        <f t="shared" si="5"/>
        <v>43347</v>
      </c>
      <c r="AQ9" s="528" t="str">
        <f>VLOOKUP('H30ごみ収集計画'!AV18,'上椎葉ルート'!$W$52:$X$66,2,0)</f>
        <v>資源ごみ</v>
      </c>
      <c r="AR9" s="529"/>
      <c r="AS9" s="145">
        <f t="shared" si="18"/>
        <v>43377</v>
      </c>
      <c r="AT9" s="144">
        <f t="shared" si="6"/>
        <v>43377</v>
      </c>
      <c r="AU9" s="520" t="str">
        <f>VLOOKUP('H30ごみ収集計画'!BE18,'上椎葉ルート'!$W$52:$X$66,2,0)</f>
        <v>可燃・事生ごみ</v>
      </c>
      <c r="AV9" s="521"/>
      <c r="AW9" s="145">
        <f t="shared" si="19"/>
        <v>43408</v>
      </c>
      <c r="AX9" s="144">
        <f t="shared" si="7"/>
        <v>43408</v>
      </c>
      <c r="AY9" s="522" t="str">
        <f>VLOOKUP('H30ごみ収集計画'!BN18,'上椎葉ルート'!$W$52:$X$66,2,0)</f>
        <v>   </v>
      </c>
      <c r="AZ9" s="525"/>
      <c r="BA9" s="191"/>
      <c r="BB9" s="143">
        <f t="shared" si="20"/>
        <v>43438</v>
      </c>
      <c r="BC9" s="144">
        <f t="shared" si="8"/>
        <v>43438</v>
      </c>
      <c r="BD9" s="536" t="str">
        <f>VLOOKUP('H30ごみ収集計画'!BW18,'上椎葉ルート'!$W$52:$X$66,2,0)</f>
        <v>資源ごみ</v>
      </c>
      <c r="BE9" s="537"/>
      <c r="BF9" s="145">
        <f t="shared" si="21"/>
        <v>43469</v>
      </c>
      <c r="BG9" s="144">
        <f t="shared" si="9"/>
        <v>43469</v>
      </c>
      <c r="BH9" s="520" t="str">
        <f>VLOOKUP('H30ごみ収集計画'!CF18,'上椎葉ルート'!$W$52:$X$66,2,0)</f>
        <v>可燃・事生ごみ</v>
      </c>
      <c r="BI9" s="521"/>
      <c r="BJ9" s="145">
        <f t="shared" si="22"/>
        <v>43500</v>
      </c>
      <c r="BK9" s="144">
        <f t="shared" si="10"/>
        <v>43500</v>
      </c>
      <c r="BL9" s="520" t="str">
        <f>VLOOKUP('H30ごみ収集計画'!CO18,'上椎葉ルート'!$W$52:$X$66,2,0)</f>
        <v>可燃・事生ごみ</v>
      </c>
      <c r="BM9" s="521"/>
      <c r="BN9" s="145">
        <f t="shared" si="23"/>
        <v>43528</v>
      </c>
      <c r="BO9" s="144">
        <f t="shared" si="11"/>
        <v>43528</v>
      </c>
      <c r="BP9" s="520" t="str">
        <f>VLOOKUP('H30ごみ収集計画'!CX18,'上椎葉ルート'!$W$52:$X$66,2,0)</f>
        <v>可燃・事生ごみ</v>
      </c>
      <c r="BQ9" s="524"/>
      <c r="CA9" s="141"/>
      <c r="CB9" s="142"/>
      <c r="CC9" s="142"/>
      <c r="CD9" s="142"/>
      <c r="CE9" s="142"/>
      <c r="CF9" s="141"/>
      <c r="CG9" s="142"/>
      <c r="CH9" s="142"/>
      <c r="CI9" s="142"/>
      <c r="CJ9" s="142"/>
      <c r="CK9" s="141"/>
      <c r="CL9" s="142"/>
      <c r="CM9" s="142"/>
      <c r="CN9" s="142"/>
      <c r="CO9" s="142"/>
      <c r="CP9" s="141"/>
      <c r="CQ9" s="142"/>
      <c r="CR9" s="142"/>
      <c r="CS9" s="142"/>
      <c r="CT9" s="142"/>
      <c r="CU9" s="142"/>
      <c r="CV9" s="142"/>
    </row>
    <row r="10" spans="1:100" s="86" customFormat="1" ht="18" customHeight="1">
      <c r="A10" s="620" t="s">
        <v>229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121"/>
      <c r="T10" s="143">
        <f t="shared" si="12"/>
        <v>43195</v>
      </c>
      <c r="U10" s="144">
        <f t="shared" si="0"/>
        <v>43195</v>
      </c>
      <c r="V10" s="520" t="str">
        <f>VLOOKUP('H30ごみ収集計画'!C19,'上椎葉ルート'!$W$52:$X$66,2,0)</f>
        <v>可燃・事生ごみ</v>
      </c>
      <c r="W10" s="521"/>
      <c r="X10" s="145">
        <f t="shared" si="13"/>
        <v>43225</v>
      </c>
      <c r="Y10" s="144">
        <f t="shared" si="1"/>
        <v>43225</v>
      </c>
      <c r="Z10" s="522" t="str">
        <f>VLOOKUP('H30ごみ収集計画'!L19,'上椎葉ルート'!$W$52:$X$66,2,0)</f>
        <v>   </v>
      </c>
      <c r="AA10" s="523"/>
      <c r="AB10" s="145">
        <f t="shared" si="14"/>
        <v>43256</v>
      </c>
      <c r="AC10" s="144">
        <f t="shared" si="2"/>
        <v>43256</v>
      </c>
      <c r="AD10" s="534" t="str">
        <f>VLOOKUP('H30ごみ収集計画'!U19,'上椎葉ルート'!$W$52:$X$66,2,0)</f>
        <v>資源ごみ</v>
      </c>
      <c r="AE10" s="538"/>
      <c r="AF10" s="145">
        <f t="shared" si="15"/>
        <v>43286</v>
      </c>
      <c r="AG10" s="144">
        <f t="shared" si="3"/>
        <v>43286</v>
      </c>
      <c r="AH10" s="520" t="str">
        <f>VLOOKUP('H30ごみ収集計画'!AD19,'上椎葉ルート'!$W$52:$X$66,2,0)</f>
        <v>可燃・事生ごみ</v>
      </c>
      <c r="AI10" s="524"/>
      <c r="AJ10" s="39"/>
      <c r="AK10" s="143">
        <f t="shared" si="16"/>
        <v>43317</v>
      </c>
      <c r="AL10" s="144">
        <f t="shared" si="4"/>
        <v>43317</v>
      </c>
      <c r="AM10" s="522" t="str">
        <f>VLOOKUP('H30ごみ収集計画'!AM19,'上椎葉ルート'!$W$52:$X$66,2,0)</f>
        <v>   </v>
      </c>
      <c r="AN10" s="523"/>
      <c r="AO10" s="145">
        <f t="shared" si="17"/>
        <v>43348</v>
      </c>
      <c r="AP10" s="144">
        <f t="shared" si="5"/>
        <v>43348</v>
      </c>
      <c r="AQ10" s="522" t="str">
        <f>VLOOKUP('H30ごみ収集計画'!AV19,'上椎葉ルート'!$W$52:$X$66,2,0)</f>
        <v>   </v>
      </c>
      <c r="AR10" s="523"/>
      <c r="AS10" s="145">
        <f t="shared" si="18"/>
        <v>43378</v>
      </c>
      <c r="AT10" s="144">
        <f t="shared" si="6"/>
        <v>43378</v>
      </c>
      <c r="AU10" s="522" t="str">
        <f>VLOOKUP('H30ごみ収集計画'!BE19,'上椎葉ルート'!$W$52:$X$66,2,0)</f>
        <v>   </v>
      </c>
      <c r="AV10" s="523"/>
      <c r="AW10" s="145">
        <f t="shared" si="19"/>
        <v>43409</v>
      </c>
      <c r="AX10" s="144">
        <f t="shared" si="7"/>
        <v>43409</v>
      </c>
      <c r="AY10" s="520" t="str">
        <f>VLOOKUP('H30ごみ収集計画'!BN19,'上椎葉ルート'!$W$52:$X$66,2,0)</f>
        <v>可燃・事生ごみ</v>
      </c>
      <c r="AZ10" s="524"/>
      <c r="BA10" s="191"/>
      <c r="BB10" s="143">
        <f t="shared" si="20"/>
        <v>43439</v>
      </c>
      <c r="BC10" s="144">
        <f t="shared" si="8"/>
        <v>43439</v>
      </c>
      <c r="BD10" s="530" t="str">
        <f>VLOOKUP('H30ごみ収集計画'!BW19,'上椎葉ルート'!$W$52:$X$66,2,0)</f>
        <v>   </v>
      </c>
      <c r="BE10" s="531"/>
      <c r="BF10" s="145">
        <f t="shared" si="21"/>
        <v>43470</v>
      </c>
      <c r="BG10" s="144">
        <f t="shared" si="9"/>
        <v>43470</v>
      </c>
      <c r="BH10" s="522" t="str">
        <f>VLOOKUP('H30ごみ収集計画'!CF19,'上椎葉ルート'!$W$52:$X$66,2,0)</f>
        <v>   </v>
      </c>
      <c r="BI10" s="523"/>
      <c r="BJ10" s="145">
        <f t="shared" si="22"/>
        <v>43501</v>
      </c>
      <c r="BK10" s="144">
        <f t="shared" si="10"/>
        <v>43501</v>
      </c>
      <c r="BL10" s="528" t="str">
        <f>VLOOKUP('H30ごみ収集計画'!CO19,'上椎葉ルート'!$W$52:$X$66,2,0)</f>
        <v>資源ごみ</v>
      </c>
      <c r="BM10" s="529"/>
      <c r="BN10" s="145">
        <f t="shared" si="23"/>
        <v>43529</v>
      </c>
      <c r="BO10" s="144">
        <f t="shared" si="11"/>
        <v>43529</v>
      </c>
      <c r="BP10" s="528" t="str">
        <f>VLOOKUP('H30ごみ収集計画'!CX19,'上椎葉ルート'!$W$52:$X$66,2,0)</f>
        <v>資源ごみ</v>
      </c>
      <c r="BQ10" s="539"/>
      <c r="CA10" s="141"/>
      <c r="CB10" s="142"/>
      <c r="CC10" s="142"/>
      <c r="CD10" s="142"/>
      <c r="CE10" s="142"/>
      <c r="CF10" s="141"/>
      <c r="CG10" s="142"/>
      <c r="CH10" s="142"/>
      <c r="CI10" s="142"/>
      <c r="CJ10" s="142"/>
      <c r="CK10" s="141"/>
      <c r="CL10" s="142"/>
      <c r="CM10" s="142"/>
      <c r="CN10" s="142"/>
      <c r="CO10" s="142"/>
      <c r="CP10" s="141"/>
      <c r="CQ10" s="142"/>
      <c r="CR10" s="142"/>
      <c r="CS10" s="142"/>
      <c r="CT10" s="142"/>
      <c r="CU10" s="142"/>
      <c r="CV10" s="142"/>
    </row>
    <row r="11" spans="1:100" s="86" customFormat="1" ht="18" customHeight="1">
      <c r="A11" s="620"/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137"/>
      <c r="T11" s="143">
        <f t="shared" si="12"/>
        <v>43196</v>
      </c>
      <c r="U11" s="144">
        <f t="shared" si="0"/>
        <v>43196</v>
      </c>
      <c r="V11" s="522" t="str">
        <f>VLOOKUP('H30ごみ収集計画'!C20,'上椎葉ルート'!$W$52:$X$66,2,0)</f>
        <v>   </v>
      </c>
      <c r="W11" s="523"/>
      <c r="X11" s="145">
        <f t="shared" si="13"/>
        <v>43226</v>
      </c>
      <c r="Y11" s="144">
        <f t="shared" si="1"/>
        <v>43226</v>
      </c>
      <c r="Z11" s="522" t="str">
        <f>VLOOKUP('H30ごみ収集計画'!L20,'上椎葉ルート'!$W$52:$X$66,2,0)</f>
        <v>   </v>
      </c>
      <c r="AA11" s="523"/>
      <c r="AB11" s="145">
        <f t="shared" si="14"/>
        <v>43257</v>
      </c>
      <c r="AC11" s="144">
        <f t="shared" si="2"/>
        <v>43257</v>
      </c>
      <c r="AD11" s="522" t="str">
        <f>VLOOKUP('H30ごみ収集計画'!U20,'上椎葉ルート'!$W$52:$X$66,2,0)</f>
        <v>   </v>
      </c>
      <c r="AE11" s="523"/>
      <c r="AF11" s="145">
        <f t="shared" si="15"/>
        <v>43287</v>
      </c>
      <c r="AG11" s="144">
        <f t="shared" si="3"/>
        <v>43287</v>
      </c>
      <c r="AH11" s="522" t="str">
        <f>VLOOKUP('H30ごみ収集計画'!AD20,'上椎葉ルート'!$W$52:$X$66,2,0)</f>
        <v>   </v>
      </c>
      <c r="AI11" s="525"/>
      <c r="AJ11" s="39"/>
      <c r="AK11" s="143">
        <f t="shared" si="16"/>
        <v>43318</v>
      </c>
      <c r="AL11" s="144">
        <f t="shared" si="4"/>
        <v>43318</v>
      </c>
      <c r="AM11" s="520" t="str">
        <f>VLOOKUP('H30ごみ収集計画'!AM20,'上椎葉ルート'!$W$52:$X$66,2,0)</f>
        <v>可燃・事生ごみ</v>
      </c>
      <c r="AN11" s="521"/>
      <c r="AO11" s="145">
        <f t="shared" si="17"/>
        <v>43349</v>
      </c>
      <c r="AP11" s="144">
        <f t="shared" si="5"/>
        <v>43349</v>
      </c>
      <c r="AQ11" s="520" t="str">
        <f>VLOOKUP('H30ごみ収集計画'!AV20,'上椎葉ルート'!$W$52:$X$66,2,0)</f>
        <v>可燃・事生ごみ</v>
      </c>
      <c r="AR11" s="521"/>
      <c r="AS11" s="145">
        <f t="shared" si="18"/>
        <v>43379</v>
      </c>
      <c r="AT11" s="144">
        <f t="shared" si="6"/>
        <v>43379</v>
      </c>
      <c r="AU11" s="522" t="str">
        <f>VLOOKUP('H30ごみ収集計画'!BE20,'上椎葉ルート'!$W$52:$X$66,2,0)</f>
        <v>   </v>
      </c>
      <c r="AV11" s="523"/>
      <c r="AW11" s="145">
        <f t="shared" si="19"/>
        <v>43410</v>
      </c>
      <c r="AX11" s="144">
        <f t="shared" si="7"/>
        <v>43410</v>
      </c>
      <c r="AY11" s="528" t="str">
        <f>VLOOKUP('H30ごみ収集計画'!BN20,'上椎葉ルート'!$W$52:$X$66,2,0)</f>
        <v>資源ごみ</v>
      </c>
      <c r="AZ11" s="539"/>
      <c r="BA11" s="191"/>
      <c r="BB11" s="143">
        <f t="shared" si="20"/>
        <v>43440</v>
      </c>
      <c r="BC11" s="144">
        <f t="shared" si="8"/>
        <v>43440</v>
      </c>
      <c r="BD11" s="532" t="str">
        <f>VLOOKUP('H30ごみ収集計画'!BW20,'上椎葉ルート'!$W$52:$X$66,2,0)</f>
        <v>可燃・事生ごみ</v>
      </c>
      <c r="BE11" s="533"/>
      <c r="BF11" s="145">
        <f t="shared" si="21"/>
        <v>43471</v>
      </c>
      <c r="BG11" s="144">
        <f t="shared" si="9"/>
        <v>43471</v>
      </c>
      <c r="BH11" s="540" t="str">
        <f>VLOOKUP('H30ごみ収集計画'!CF20,'上椎葉ルート'!$W$52:$X$66,2,0)</f>
        <v>   </v>
      </c>
      <c r="BI11" s="541"/>
      <c r="BJ11" s="145">
        <f t="shared" si="22"/>
        <v>43502</v>
      </c>
      <c r="BK11" s="144">
        <f t="shared" si="10"/>
        <v>43502</v>
      </c>
      <c r="BL11" s="522" t="str">
        <f>VLOOKUP('H30ごみ収集計画'!CO20,'上椎葉ルート'!$W$52:$X$66,2,0)</f>
        <v>   </v>
      </c>
      <c r="BM11" s="523"/>
      <c r="BN11" s="145">
        <f t="shared" si="23"/>
        <v>43530</v>
      </c>
      <c r="BO11" s="144">
        <f t="shared" si="11"/>
        <v>43530</v>
      </c>
      <c r="BP11" s="522" t="str">
        <f>VLOOKUP('H30ごみ収集計画'!CX20,'上椎葉ルート'!$W$52:$X$66,2,0)</f>
        <v>   </v>
      </c>
      <c r="BQ11" s="525"/>
      <c r="CA11" s="141"/>
      <c r="CB11" s="142"/>
      <c r="CC11" s="142"/>
      <c r="CD11" s="142"/>
      <c r="CE11" s="142"/>
      <c r="CF11" s="141"/>
      <c r="CG11" s="142"/>
      <c r="CH11" s="142"/>
      <c r="CI11" s="142"/>
      <c r="CJ11" s="142"/>
      <c r="CK11" s="141"/>
      <c r="CL11" s="142"/>
      <c r="CM11" s="142"/>
      <c r="CN11" s="142"/>
      <c r="CO11" s="142"/>
      <c r="CP11" s="141"/>
      <c r="CQ11" s="142"/>
      <c r="CR11" s="142"/>
      <c r="CS11" s="142"/>
      <c r="CT11" s="142"/>
      <c r="CU11" s="142"/>
      <c r="CV11" s="142"/>
    </row>
    <row r="12" spans="1:100" s="86" customFormat="1" ht="18" customHeight="1">
      <c r="A12" s="186"/>
      <c r="B12" s="582" t="s">
        <v>225</v>
      </c>
      <c r="C12" s="582"/>
      <c r="D12" s="582"/>
      <c r="E12" s="582"/>
      <c r="F12" s="582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S12" s="137"/>
      <c r="T12" s="143">
        <f t="shared" si="12"/>
        <v>43197</v>
      </c>
      <c r="U12" s="144">
        <f t="shared" si="0"/>
        <v>43197</v>
      </c>
      <c r="V12" s="522" t="str">
        <f>VLOOKUP('H30ごみ収集計画'!C21,'上椎葉ルート'!$W$52:$X$66,2,0)</f>
        <v>   </v>
      </c>
      <c r="W12" s="523"/>
      <c r="X12" s="145">
        <f t="shared" si="13"/>
        <v>43227</v>
      </c>
      <c r="Y12" s="144">
        <f t="shared" si="1"/>
        <v>43227</v>
      </c>
      <c r="Z12" s="520" t="str">
        <f>VLOOKUP('H30ごみ収集計画'!L21,'上椎葉ルート'!$W$52:$X$66,2,0)</f>
        <v>可燃・事生ごみ</v>
      </c>
      <c r="AA12" s="521"/>
      <c r="AB12" s="145">
        <f t="shared" si="14"/>
        <v>43258</v>
      </c>
      <c r="AC12" s="144">
        <f t="shared" si="2"/>
        <v>43258</v>
      </c>
      <c r="AD12" s="520" t="str">
        <f>VLOOKUP('H30ごみ収集計画'!U21,'上椎葉ルート'!$W$52:$X$66,2,0)</f>
        <v>可燃・事生ごみ</v>
      </c>
      <c r="AE12" s="521"/>
      <c r="AF12" s="145">
        <f t="shared" si="15"/>
        <v>43288</v>
      </c>
      <c r="AG12" s="144">
        <f t="shared" si="3"/>
        <v>43288</v>
      </c>
      <c r="AH12" s="522" t="str">
        <f>VLOOKUP('H30ごみ収集計画'!AD21,'上椎葉ルート'!$W$52:$X$66,2,0)</f>
        <v>   </v>
      </c>
      <c r="AI12" s="525"/>
      <c r="AJ12" s="39"/>
      <c r="AK12" s="143">
        <f t="shared" si="16"/>
        <v>43319</v>
      </c>
      <c r="AL12" s="144">
        <f t="shared" si="4"/>
        <v>43319</v>
      </c>
      <c r="AM12" s="534" t="str">
        <f>VLOOKUP('H30ごみ収集計画'!AM21,'上椎葉ルート'!$W$52:$X$66,2,0)</f>
        <v>資源ごみ</v>
      </c>
      <c r="AN12" s="538"/>
      <c r="AO12" s="145">
        <f t="shared" si="17"/>
        <v>43350</v>
      </c>
      <c r="AP12" s="144">
        <f t="shared" si="5"/>
        <v>43350</v>
      </c>
      <c r="AQ12" s="522" t="str">
        <f>VLOOKUP('H30ごみ収集計画'!AV21,'上椎葉ルート'!$W$52:$X$66,2,0)</f>
        <v>   </v>
      </c>
      <c r="AR12" s="523"/>
      <c r="AS12" s="145">
        <f t="shared" si="18"/>
        <v>43380</v>
      </c>
      <c r="AT12" s="144">
        <f t="shared" si="6"/>
        <v>43380</v>
      </c>
      <c r="AU12" s="540" t="str">
        <f>VLOOKUP('H30ごみ収集計画'!BE21,'上椎葉ルート'!$W$52:$X$66,2,0)</f>
        <v>   </v>
      </c>
      <c r="AV12" s="541"/>
      <c r="AW12" s="145">
        <f t="shared" si="19"/>
        <v>43411</v>
      </c>
      <c r="AX12" s="144">
        <f t="shared" si="7"/>
        <v>43411</v>
      </c>
      <c r="AY12" s="522" t="str">
        <f>VLOOKUP('H30ごみ収集計画'!BN21,'上椎葉ルート'!$W$52:$X$66,2,0)</f>
        <v>   </v>
      </c>
      <c r="AZ12" s="525"/>
      <c r="BA12" s="191"/>
      <c r="BB12" s="143">
        <f t="shared" si="20"/>
        <v>43441</v>
      </c>
      <c r="BC12" s="144">
        <f t="shared" si="8"/>
        <v>43441</v>
      </c>
      <c r="BD12" s="530" t="str">
        <f>VLOOKUP('H30ごみ収集計画'!BW21,'上椎葉ルート'!$W$52:$X$66,2,0)</f>
        <v>   </v>
      </c>
      <c r="BE12" s="531"/>
      <c r="BF12" s="145">
        <f t="shared" si="21"/>
        <v>43472</v>
      </c>
      <c r="BG12" s="144">
        <f t="shared" si="9"/>
        <v>43472</v>
      </c>
      <c r="BH12" s="520" t="str">
        <f>VLOOKUP('H30ごみ収集計画'!CF21,'上椎葉ルート'!$W$52:$X$66,2,0)</f>
        <v>可燃・事生ごみ</v>
      </c>
      <c r="BI12" s="521"/>
      <c r="BJ12" s="145">
        <f t="shared" si="22"/>
        <v>43503</v>
      </c>
      <c r="BK12" s="144">
        <f t="shared" si="10"/>
        <v>43503</v>
      </c>
      <c r="BL12" s="520" t="str">
        <f>VLOOKUP('H30ごみ収集計画'!CO21,'上椎葉ルート'!$W$52:$X$66,2,0)</f>
        <v>可燃・事生ごみ</v>
      </c>
      <c r="BM12" s="521"/>
      <c r="BN12" s="145">
        <f t="shared" si="23"/>
        <v>43531</v>
      </c>
      <c r="BO12" s="144">
        <f t="shared" si="11"/>
        <v>43531</v>
      </c>
      <c r="BP12" s="520" t="str">
        <f>VLOOKUP('H30ごみ収集計画'!CX21,'上椎葉ルート'!$W$52:$X$66,2,0)</f>
        <v>可燃・事生ごみ</v>
      </c>
      <c r="BQ12" s="524"/>
      <c r="CA12" s="141"/>
      <c r="CB12" s="142"/>
      <c r="CC12" s="142"/>
      <c r="CD12" s="142"/>
      <c r="CE12" s="142"/>
      <c r="CF12" s="141"/>
      <c r="CG12" s="142"/>
      <c r="CH12" s="142"/>
      <c r="CI12" s="142"/>
      <c r="CJ12" s="142"/>
      <c r="CK12" s="141"/>
      <c r="CL12" s="142"/>
      <c r="CM12" s="142"/>
      <c r="CN12" s="142"/>
      <c r="CO12" s="142"/>
      <c r="CP12" s="141"/>
      <c r="CQ12" s="142"/>
      <c r="CR12" s="142"/>
      <c r="CS12" s="142"/>
      <c r="CT12" s="142"/>
      <c r="CU12" s="142"/>
      <c r="CV12" s="142"/>
    </row>
    <row r="13" spans="1:100" s="86" customFormat="1" ht="18" customHeight="1">
      <c r="A13" s="170"/>
      <c r="B13" s="583"/>
      <c r="C13" s="583"/>
      <c r="D13" s="583"/>
      <c r="E13" s="583"/>
      <c r="F13" s="583"/>
      <c r="G13" s="302"/>
      <c r="H13" s="302"/>
      <c r="I13" s="236" t="s">
        <v>130</v>
      </c>
      <c r="J13" s="184"/>
      <c r="K13" s="302"/>
      <c r="L13" s="302"/>
      <c r="M13" s="302"/>
      <c r="N13" s="236" t="s">
        <v>131</v>
      </c>
      <c r="O13" s="184"/>
      <c r="P13" s="184"/>
      <c r="Q13" s="184"/>
      <c r="R13" s="173"/>
      <c r="S13" s="174"/>
      <c r="T13" s="143">
        <f t="shared" si="12"/>
        <v>43198</v>
      </c>
      <c r="U13" s="144">
        <f t="shared" si="0"/>
        <v>43198</v>
      </c>
      <c r="V13" s="540" t="str">
        <f>VLOOKUP('H30ごみ収集計画'!C22,'上椎葉ルート'!$W$52:$X$66,2,0)</f>
        <v>   </v>
      </c>
      <c r="W13" s="541"/>
      <c r="X13" s="145">
        <f t="shared" si="13"/>
        <v>43228</v>
      </c>
      <c r="Y13" s="144">
        <f t="shared" si="1"/>
        <v>43228</v>
      </c>
      <c r="Z13" s="522" t="str">
        <f>VLOOKUP('H30ごみ収集計画'!L22,'上椎葉ルート'!$W$52:$X$66,2,0)</f>
        <v>   </v>
      </c>
      <c r="AA13" s="523"/>
      <c r="AB13" s="145">
        <f t="shared" si="14"/>
        <v>43259</v>
      </c>
      <c r="AC13" s="144">
        <f t="shared" si="2"/>
        <v>43259</v>
      </c>
      <c r="AD13" s="522" t="str">
        <f>VLOOKUP('H30ごみ収集計画'!U22,'上椎葉ルート'!$W$52:$X$66,2,0)</f>
        <v>   </v>
      </c>
      <c r="AE13" s="523"/>
      <c r="AF13" s="145">
        <f t="shared" si="15"/>
        <v>43289</v>
      </c>
      <c r="AG13" s="144">
        <f t="shared" si="3"/>
        <v>43289</v>
      </c>
      <c r="AH13" s="540" t="str">
        <f>VLOOKUP('H30ごみ収集計画'!AD22,'上椎葉ルート'!$W$52:$X$66,2,0)</f>
        <v>   </v>
      </c>
      <c r="AI13" s="544"/>
      <c r="AJ13" s="39"/>
      <c r="AK13" s="143">
        <f t="shared" si="16"/>
        <v>43320</v>
      </c>
      <c r="AL13" s="144">
        <f t="shared" si="4"/>
        <v>43320</v>
      </c>
      <c r="AM13" s="522" t="str">
        <f>VLOOKUP('H30ごみ収集計画'!AM22,'上椎葉ルート'!$W$52:$X$66,2,0)</f>
        <v>   </v>
      </c>
      <c r="AN13" s="523"/>
      <c r="AO13" s="145">
        <f t="shared" si="17"/>
        <v>43351</v>
      </c>
      <c r="AP13" s="144">
        <f t="shared" si="5"/>
        <v>43351</v>
      </c>
      <c r="AQ13" s="522" t="str">
        <f>VLOOKUP('H30ごみ収集計画'!AV22,'上椎葉ルート'!$W$52:$X$66,2,0)</f>
        <v>   </v>
      </c>
      <c r="AR13" s="523"/>
      <c r="AS13" s="145">
        <f t="shared" si="18"/>
        <v>43381</v>
      </c>
      <c r="AT13" s="144">
        <f t="shared" si="6"/>
        <v>43381</v>
      </c>
      <c r="AU13" s="520" t="str">
        <f>VLOOKUP('H30ごみ収集計画'!BE22,'上椎葉ルート'!$W$52:$X$66,2,0)</f>
        <v>可燃・事生ごみ</v>
      </c>
      <c r="AV13" s="521"/>
      <c r="AW13" s="145">
        <f t="shared" si="19"/>
        <v>43412</v>
      </c>
      <c r="AX13" s="144">
        <f t="shared" si="7"/>
        <v>43412</v>
      </c>
      <c r="AY13" s="520" t="str">
        <f>VLOOKUP('H30ごみ収集計画'!BN22,'上椎葉ルート'!$W$52:$X$66,2,0)</f>
        <v>可燃・事生ごみ</v>
      </c>
      <c r="AZ13" s="524"/>
      <c r="BA13" s="191"/>
      <c r="BB13" s="143">
        <f t="shared" si="20"/>
        <v>43442</v>
      </c>
      <c r="BC13" s="144">
        <f t="shared" si="8"/>
        <v>43442</v>
      </c>
      <c r="BD13" s="530" t="str">
        <f>VLOOKUP('H30ごみ収集計画'!BW22,'上椎葉ルート'!$W$52:$X$66,2,0)</f>
        <v>   </v>
      </c>
      <c r="BE13" s="531"/>
      <c r="BF13" s="145">
        <f t="shared" si="21"/>
        <v>43473</v>
      </c>
      <c r="BG13" s="144">
        <f t="shared" si="9"/>
        <v>43473</v>
      </c>
      <c r="BH13" s="528" t="str">
        <f>VLOOKUP('H30ごみ収集計画'!CF22,'上椎葉ルート'!$W$52:$X$66,2,0)</f>
        <v>資源ごみ</v>
      </c>
      <c r="BI13" s="529"/>
      <c r="BJ13" s="145">
        <f t="shared" si="22"/>
        <v>43504</v>
      </c>
      <c r="BK13" s="144">
        <f t="shared" si="10"/>
        <v>43504</v>
      </c>
      <c r="BL13" s="522" t="str">
        <f>VLOOKUP('H30ごみ収集計画'!CO22,'上椎葉ルート'!$W$52:$X$66,2,0)</f>
        <v>   </v>
      </c>
      <c r="BM13" s="523"/>
      <c r="BN13" s="145">
        <f t="shared" si="23"/>
        <v>43532</v>
      </c>
      <c r="BO13" s="144">
        <f t="shared" si="11"/>
        <v>43532</v>
      </c>
      <c r="BP13" s="522" t="str">
        <f>VLOOKUP('H30ごみ収集計画'!CX22,'上椎葉ルート'!$W$52:$X$66,2,0)</f>
        <v>   </v>
      </c>
      <c r="BQ13" s="525"/>
      <c r="CA13" s="141"/>
      <c r="CB13" s="142"/>
      <c r="CC13" s="142"/>
      <c r="CD13" s="142"/>
      <c r="CE13" s="142"/>
      <c r="CF13" s="141"/>
      <c r="CG13" s="142"/>
      <c r="CH13" s="142"/>
      <c r="CI13" s="142"/>
      <c r="CJ13" s="142"/>
      <c r="CK13" s="141"/>
      <c r="CL13" s="142"/>
      <c r="CM13" s="142"/>
      <c r="CN13" s="142"/>
      <c r="CO13" s="142"/>
      <c r="CP13" s="141"/>
      <c r="CQ13" s="142"/>
      <c r="CR13" s="142"/>
      <c r="CS13" s="142"/>
      <c r="CT13" s="142"/>
      <c r="CU13" s="142"/>
      <c r="CV13" s="142"/>
    </row>
    <row r="14" spans="1:100" s="86" customFormat="1" ht="18" customHeight="1">
      <c r="A14" s="167"/>
      <c r="B14" s="237"/>
      <c r="C14" s="237"/>
      <c r="D14" s="230"/>
      <c r="E14" s="237"/>
      <c r="F14" s="303"/>
      <c r="G14" s="302"/>
      <c r="H14" s="302"/>
      <c r="I14" s="237"/>
      <c r="J14" s="168"/>
      <c r="K14" s="302"/>
      <c r="L14" s="302"/>
      <c r="M14" s="302"/>
      <c r="N14" s="237"/>
      <c r="O14" s="168"/>
      <c r="P14" s="168"/>
      <c r="Q14" s="168"/>
      <c r="R14" s="169"/>
      <c r="S14" s="175"/>
      <c r="T14" s="143">
        <f t="shared" si="12"/>
        <v>43199</v>
      </c>
      <c r="U14" s="144">
        <f t="shared" si="0"/>
        <v>43199</v>
      </c>
      <c r="V14" s="520" t="str">
        <f>VLOOKUP('H30ごみ収集計画'!C23,'上椎葉ルート'!$W$52:$X$66,2,0)</f>
        <v>可燃・事生ごみ</v>
      </c>
      <c r="W14" s="521"/>
      <c r="X14" s="145">
        <f t="shared" si="13"/>
        <v>43229</v>
      </c>
      <c r="Y14" s="144">
        <f t="shared" si="1"/>
        <v>43229</v>
      </c>
      <c r="Z14" s="545" t="str">
        <f>VLOOKUP('H30ごみ収集計画'!L23,'上椎葉ルート'!$W$52:$X$66,2,0)</f>
        <v>不燃ごみ</v>
      </c>
      <c r="AA14" s="546"/>
      <c r="AB14" s="145">
        <f t="shared" si="14"/>
        <v>43260</v>
      </c>
      <c r="AC14" s="144">
        <f t="shared" si="2"/>
        <v>43260</v>
      </c>
      <c r="AD14" s="522" t="str">
        <f>VLOOKUP('H30ごみ収集計画'!U23,'上椎葉ルート'!$W$52:$X$66,2,0)</f>
        <v>   </v>
      </c>
      <c r="AE14" s="523"/>
      <c r="AF14" s="145">
        <f t="shared" si="15"/>
        <v>43290</v>
      </c>
      <c r="AG14" s="144">
        <f t="shared" si="3"/>
        <v>43290</v>
      </c>
      <c r="AH14" s="520" t="str">
        <f>VLOOKUP('H30ごみ収集計画'!AD23,'上椎葉ルート'!$W$52:$X$66,2,0)</f>
        <v>可燃・事生ごみ</v>
      </c>
      <c r="AI14" s="524"/>
      <c r="AJ14" s="39"/>
      <c r="AK14" s="143">
        <f t="shared" si="16"/>
        <v>43321</v>
      </c>
      <c r="AL14" s="144">
        <f t="shared" si="4"/>
        <v>43321</v>
      </c>
      <c r="AM14" s="520" t="str">
        <f>VLOOKUP('H30ごみ収集計画'!AM23,'上椎葉ルート'!$W$52:$X$66,2,0)</f>
        <v>可燃・事生ごみ</v>
      </c>
      <c r="AN14" s="521"/>
      <c r="AO14" s="145">
        <f t="shared" si="17"/>
        <v>43352</v>
      </c>
      <c r="AP14" s="144">
        <f t="shared" si="5"/>
        <v>43352</v>
      </c>
      <c r="AQ14" s="540" t="str">
        <f>VLOOKUP('H30ごみ収集計画'!AV23,'上椎葉ルート'!$W$52:$X$66,2,0)</f>
        <v>   </v>
      </c>
      <c r="AR14" s="541"/>
      <c r="AS14" s="145">
        <f t="shared" si="18"/>
        <v>43382</v>
      </c>
      <c r="AT14" s="144">
        <f t="shared" si="6"/>
        <v>43382</v>
      </c>
      <c r="AU14" s="522" t="str">
        <f>VLOOKUP('H30ごみ収集計画'!BE23,'上椎葉ルート'!$W$52:$X$66,2,0)</f>
        <v>   </v>
      </c>
      <c r="AV14" s="523"/>
      <c r="AW14" s="145">
        <f t="shared" si="19"/>
        <v>43413</v>
      </c>
      <c r="AX14" s="144">
        <f t="shared" si="7"/>
        <v>43413</v>
      </c>
      <c r="AY14" s="522" t="str">
        <f>VLOOKUP('H30ごみ収集計画'!BN23,'上椎葉ルート'!$W$52:$X$66,2,0)</f>
        <v>   </v>
      </c>
      <c r="AZ14" s="525"/>
      <c r="BA14" s="191"/>
      <c r="BB14" s="143">
        <f t="shared" si="20"/>
        <v>43443</v>
      </c>
      <c r="BC14" s="144">
        <f t="shared" si="8"/>
        <v>43443</v>
      </c>
      <c r="BD14" s="542" t="str">
        <f>VLOOKUP('H30ごみ収集計画'!BW23,'上椎葉ルート'!$W$52:$X$66,2,0)</f>
        <v>   </v>
      </c>
      <c r="BE14" s="543"/>
      <c r="BF14" s="145">
        <f t="shared" si="21"/>
        <v>43474</v>
      </c>
      <c r="BG14" s="144">
        <f t="shared" si="9"/>
        <v>43474</v>
      </c>
      <c r="BH14" s="522" t="str">
        <f>VLOOKUP('H30ごみ収集計画'!CF23,'上椎葉ルート'!$W$52:$X$66,2,0)</f>
        <v>   </v>
      </c>
      <c r="BI14" s="523"/>
      <c r="BJ14" s="145">
        <f t="shared" si="22"/>
        <v>43505</v>
      </c>
      <c r="BK14" s="144">
        <f t="shared" si="10"/>
        <v>43505</v>
      </c>
      <c r="BL14" s="522" t="str">
        <f>VLOOKUP('H30ごみ収集計画'!CO23,'上椎葉ルート'!$W$52:$X$66,2,0)</f>
        <v>   </v>
      </c>
      <c r="BM14" s="523"/>
      <c r="BN14" s="145">
        <f t="shared" si="23"/>
        <v>43533</v>
      </c>
      <c r="BO14" s="144">
        <f t="shared" si="11"/>
        <v>43533</v>
      </c>
      <c r="BP14" s="522" t="str">
        <f>VLOOKUP('H30ごみ収集計画'!CX23,'上椎葉ルート'!$W$52:$X$66,2,0)</f>
        <v>   </v>
      </c>
      <c r="BQ14" s="525"/>
      <c r="CA14" s="141"/>
      <c r="CB14" s="142"/>
      <c r="CC14" s="142"/>
      <c r="CD14" s="142"/>
      <c r="CE14" s="142"/>
      <c r="CF14" s="141"/>
      <c r="CG14" s="142"/>
      <c r="CH14" s="142"/>
      <c r="CI14" s="142"/>
      <c r="CJ14" s="142"/>
      <c r="CK14" s="141"/>
      <c r="CL14" s="142"/>
      <c r="CM14" s="142"/>
      <c r="CN14" s="142"/>
      <c r="CO14" s="142"/>
      <c r="CP14" s="141"/>
      <c r="CQ14" s="142"/>
      <c r="CR14" s="142"/>
      <c r="CS14" s="142"/>
      <c r="CT14" s="142"/>
      <c r="CU14" s="142"/>
      <c r="CV14" s="142"/>
    </row>
    <row r="15" spans="1:100" s="86" customFormat="1" ht="18" customHeight="1">
      <c r="A15" s="170"/>
      <c r="B15" s="237" t="s">
        <v>224</v>
      </c>
      <c r="C15" s="237"/>
      <c r="D15" s="210"/>
      <c r="E15" s="237"/>
      <c r="F15" s="303"/>
      <c r="G15" s="302"/>
      <c r="H15" s="302"/>
      <c r="I15" s="237" t="s">
        <v>132</v>
      </c>
      <c r="J15" s="168"/>
      <c r="K15" s="302"/>
      <c r="L15" s="302"/>
      <c r="M15" s="302"/>
      <c r="N15" s="237" t="s">
        <v>133</v>
      </c>
      <c r="O15" s="302"/>
      <c r="P15" s="168"/>
      <c r="Q15" s="168"/>
      <c r="R15" s="169"/>
      <c r="S15" s="175"/>
      <c r="T15" s="143">
        <f t="shared" si="12"/>
        <v>43200</v>
      </c>
      <c r="U15" s="144">
        <f t="shared" si="0"/>
        <v>43200</v>
      </c>
      <c r="V15" s="522" t="str">
        <f>VLOOKUP('H30ごみ収集計画'!C24,'上椎葉ルート'!$W$52:$X$66,2,0)</f>
        <v>   </v>
      </c>
      <c r="W15" s="523"/>
      <c r="X15" s="145">
        <f t="shared" si="13"/>
        <v>43230</v>
      </c>
      <c r="Y15" s="144">
        <f t="shared" si="1"/>
        <v>43230</v>
      </c>
      <c r="Z15" s="520" t="str">
        <f>VLOOKUP('H30ごみ収集計画'!L24,'上椎葉ルート'!$W$52:$X$66,2,0)</f>
        <v>可燃・事生ごみ</v>
      </c>
      <c r="AA15" s="521"/>
      <c r="AB15" s="145">
        <f t="shared" si="14"/>
        <v>43261</v>
      </c>
      <c r="AC15" s="144">
        <f t="shared" si="2"/>
        <v>43261</v>
      </c>
      <c r="AD15" s="540" t="str">
        <f>VLOOKUP('H30ごみ収集計画'!U24,'上椎葉ルート'!$W$52:$X$66,2,0)</f>
        <v>   </v>
      </c>
      <c r="AE15" s="541"/>
      <c r="AF15" s="145">
        <f t="shared" si="15"/>
        <v>43291</v>
      </c>
      <c r="AG15" s="144">
        <f t="shared" si="3"/>
        <v>43291</v>
      </c>
      <c r="AH15" s="522" t="str">
        <f>VLOOKUP('H30ごみ収集計画'!AD24,'上椎葉ルート'!$W$52:$X$66,2,0)</f>
        <v>   </v>
      </c>
      <c r="AI15" s="525"/>
      <c r="AJ15" s="39"/>
      <c r="AK15" s="143">
        <f t="shared" si="16"/>
        <v>43322</v>
      </c>
      <c r="AL15" s="144">
        <f t="shared" si="4"/>
        <v>43322</v>
      </c>
      <c r="AM15" s="522" t="str">
        <f>VLOOKUP('H30ごみ収集計画'!AM24,'上椎葉ルート'!$W$52:$X$66,2,0)</f>
        <v>   </v>
      </c>
      <c r="AN15" s="523"/>
      <c r="AO15" s="145">
        <f t="shared" si="17"/>
        <v>43353</v>
      </c>
      <c r="AP15" s="144">
        <f t="shared" si="5"/>
        <v>43353</v>
      </c>
      <c r="AQ15" s="520" t="str">
        <f>VLOOKUP('H30ごみ収集計画'!AV24,'上椎葉ルート'!$W$52:$X$66,2,0)</f>
        <v>可燃・事生ごみ</v>
      </c>
      <c r="AR15" s="521"/>
      <c r="AS15" s="145">
        <f t="shared" si="18"/>
        <v>43383</v>
      </c>
      <c r="AT15" s="144">
        <f t="shared" si="6"/>
        <v>43383</v>
      </c>
      <c r="AU15" s="545" t="str">
        <f>VLOOKUP('H30ごみ収集計画'!BE24,'上椎葉ルート'!$W$52:$X$66,2,0)</f>
        <v>不燃ごみ</v>
      </c>
      <c r="AV15" s="546"/>
      <c r="AW15" s="145">
        <f t="shared" si="19"/>
        <v>43414</v>
      </c>
      <c r="AX15" s="144">
        <f t="shared" si="7"/>
        <v>43414</v>
      </c>
      <c r="AY15" s="522" t="str">
        <f>VLOOKUP('H30ごみ収集計画'!BN24,'上椎葉ルート'!$W$52:$X$66,2,0)</f>
        <v>   </v>
      </c>
      <c r="AZ15" s="525"/>
      <c r="BA15" s="191"/>
      <c r="BB15" s="143">
        <f t="shared" si="20"/>
        <v>43444</v>
      </c>
      <c r="BC15" s="144">
        <f t="shared" si="8"/>
        <v>43444</v>
      </c>
      <c r="BD15" s="532" t="str">
        <f>VLOOKUP('H30ごみ収集計画'!BW24,'上椎葉ルート'!$W$52:$X$66,2,0)</f>
        <v>可燃・事生ごみ</v>
      </c>
      <c r="BE15" s="533"/>
      <c r="BF15" s="145">
        <f t="shared" si="21"/>
        <v>43475</v>
      </c>
      <c r="BG15" s="144">
        <f t="shared" si="9"/>
        <v>43475</v>
      </c>
      <c r="BH15" s="520" t="str">
        <f>VLOOKUP('H30ごみ収集計画'!CF24,'上椎葉ルート'!$W$52:$X$66,2,0)</f>
        <v>可燃・事生ごみ</v>
      </c>
      <c r="BI15" s="521"/>
      <c r="BJ15" s="145">
        <f t="shared" si="22"/>
        <v>43506</v>
      </c>
      <c r="BK15" s="144">
        <f t="shared" si="10"/>
        <v>43506</v>
      </c>
      <c r="BL15" s="540" t="str">
        <f>VLOOKUP('H30ごみ収集計画'!CO24,'上椎葉ルート'!$W$52:$X$66,2,0)</f>
        <v>   </v>
      </c>
      <c r="BM15" s="541"/>
      <c r="BN15" s="145">
        <f t="shared" si="23"/>
        <v>43534</v>
      </c>
      <c r="BO15" s="144">
        <f t="shared" si="11"/>
        <v>43534</v>
      </c>
      <c r="BP15" s="540" t="str">
        <f>VLOOKUP('H30ごみ収集計画'!CX24,'上椎葉ルート'!$W$52:$X$66,2,0)</f>
        <v>   </v>
      </c>
      <c r="BQ15" s="544"/>
      <c r="CA15" s="141"/>
      <c r="CB15" s="142"/>
      <c r="CC15" s="142"/>
      <c r="CD15" s="142"/>
      <c r="CE15" s="142"/>
      <c r="CF15" s="141"/>
      <c r="CG15" s="142"/>
      <c r="CH15" s="142"/>
      <c r="CI15" s="142"/>
      <c r="CJ15" s="142"/>
      <c r="CK15" s="141"/>
      <c r="CL15" s="142"/>
      <c r="CM15" s="142"/>
      <c r="CN15" s="142"/>
      <c r="CO15" s="142"/>
      <c r="CP15" s="141"/>
      <c r="CQ15" s="142"/>
      <c r="CR15" s="142"/>
      <c r="CS15" s="142"/>
      <c r="CT15" s="142"/>
      <c r="CU15" s="142"/>
      <c r="CV15" s="142"/>
    </row>
    <row r="16" spans="1:100" s="86" customFormat="1" ht="18" customHeight="1">
      <c r="A16" s="167"/>
      <c r="B16" s="237"/>
      <c r="C16" s="237"/>
      <c r="D16" s="210"/>
      <c r="E16" s="237"/>
      <c r="F16" s="303"/>
      <c r="G16" s="302"/>
      <c r="H16" s="302"/>
      <c r="I16" s="237"/>
      <c r="J16" s="168"/>
      <c r="K16" s="302"/>
      <c r="L16" s="302"/>
      <c r="M16" s="302"/>
      <c r="N16" s="237"/>
      <c r="O16" s="168"/>
      <c r="P16" s="168"/>
      <c r="Q16" s="168"/>
      <c r="R16" s="169"/>
      <c r="S16" s="175"/>
      <c r="T16" s="143">
        <f t="shared" si="12"/>
        <v>43201</v>
      </c>
      <c r="U16" s="144">
        <f t="shared" si="0"/>
        <v>43201</v>
      </c>
      <c r="V16" s="545" t="str">
        <f>VLOOKUP('H30ごみ収集計画'!C25,'上椎葉ルート'!$W$52:$X$66,2,0)</f>
        <v>不燃ごみ</v>
      </c>
      <c r="W16" s="546"/>
      <c r="X16" s="145">
        <f t="shared" si="13"/>
        <v>43231</v>
      </c>
      <c r="Y16" s="144">
        <f t="shared" si="1"/>
        <v>43231</v>
      </c>
      <c r="Z16" s="522" t="str">
        <f>VLOOKUP('H30ごみ収集計画'!L25,'上椎葉ルート'!$W$52:$X$66,2,0)</f>
        <v>   </v>
      </c>
      <c r="AA16" s="523"/>
      <c r="AB16" s="145">
        <f t="shared" si="14"/>
        <v>43262</v>
      </c>
      <c r="AC16" s="144">
        <f t="shared" si="2"/>
        <v>43262</v>
      </c>
      <c r="AD16" s="520" t="str">
        <f>VLOOKUP('H30ごみ収集計画'!U25,'上椎葉ルート'!$W$52:$X$66,2,0)</f>
        <v>可燃・事生ごみ</v>
      </c>
      <c r="AE16" s="521"/>
      <c r="AF16" s="145">
        <f t="shared" si="15"/>
        <v>43292</v>
      </c>
      <c r="AG16" s="144">
        <f t="shared" si="3"/>
        <v>43292</v>
      </c>
      <c r="AH16" s="545" t="str">
        <f>VLOOKUP('H30ごみ収集計画'!AD25,'上椎葉ルート'!$W$52:$X$66,2,0)</f>
        <v>不燃ごみ</v>
      </c>
      <c r="AI16" s="549"/>
      <c r="AJ16" s="39"/>
      <c r="AK16" s="143">
        <f t="shared" si="16"/>
        <v>43323</v>
      </c>
      <c r="AL16" s="144">
        <f t="shared" si="4"/>
        <v>43323</v>
      </c>
      <c r="AM16" s="545" t="str">
        <f>VLOOKUP('H30ごみ収集計画'!AM25,'上椎葉ルート'!$W$52:$X$66,2,0)</f>
        <v>不燃ごみ</v>
      </c>
      <c r="AN16" s="546"/>
      <c r="AO16" s="145">
        <f t="shared" si="17"/>
        <v>43354</v>
      </c>
      <c r="AP16" s="144">
        <f t="shared" si="5"/>
        <v>43354</v>
      </c>
      <c r="AQ16" s="522" t="str">
        <f>VLOOKUP('H30ごみ収集計画'!AV25,'上椎葉ルート'!$W$52:$X$66,2,0)</f>
        <v>   </v>
      </c>
      <c r="AR16" s="523"/>
      <c r="AS16" s="145">
        <f t="shared" si="18"/>
        <v>43384</v>
      </c>
      <c r="AT16" s="144">
        <f t="shared" si="6"/>
        <v>43384</v>
      </c>
      <c r="AU16" s="520" t="str">
        <f>VLOOKUP('H30ごみ収集計画'!BE25,'上椎葉ルート'!$W$52:$X$66,2,0)</f>
        <v>可燃・事生ごみ</v>
      </c>
      <c r="AV16" s="521"/>
      <c r="AW16" s="145">
        <f t="shared" si="19"/>
        <v>43415</v>
      </c>
      <c r="AX16" s="144">
        <f t="shared" si="7"/>
        <v>43415</v>
      </c>
      <c r="AY16" s="540" t="str">
        <f>VLOOKUP('H30ごみ収集計画'!BN25,'上椎葉ルート'!$W$52:$X$66,2,0)</f>
        <v>   </v>
      </c>
      <c r="AZ16" s="544"/>
      <c r="BA16" s="191"/>
      <c r="BB16" s="143">
        <f t="shared" si="20"/>
        <v>43445</v>
      </c>
      <c r="BC16" s="144">
        <f t="shared" si="8"/>
        <v>43445</v>
      </c>
      <c r="BD16" s="530" t="str">
        <f>VLOOKUP('H30ごみ収集計画'!BW25,'上椎葉ルート'!$W$52:$X$66,2,0)</f>
        <v>   </v>
      </c>
      <c r="BE16" s="531"/>
      <c r="BF16" s="145">
        <f t="shared" si="21"/>
        <v>43476</v>
      </c>
      <c r="BG16" s="144">
        <f t="shared" si="9"/>
        <v>43476</v>
      </c>
      <c r="BH16" s="522" t="str">
        <f>VLOOKUP('H30ごみ収集計画'!CF25,'上椎葉ルート'!$W$52:$X$66,2,0)</f>
        <v>   </v>
      </c>
      <c r="BI16" s="523"/>
      <c r="BJ16" s="145">
        <f t="shared" si="22"/>
        <v>43507</v>
      </c>
      <c r="BK16" s="144">
        <f t="shared" si="10"/>
        <v>43507</v>
      </c>
      <c r="BL16" s="520" t="str">
        <f>VLOOKUP('H30ごみ収集計画'!CO25,'上椎葉ルート'!$W$52:$X$66,2,0)</f>
        <v>可燃・事生ごみ</v>
      </c>
      <c r="BM16" s="521"/>
      <c r="BN16" s="145">
        <f t="shared" si="23"/>
        <v>43535</v>
      </c>
      <c r="BO16" s="144">
        <f t="shared" si="11"/>
        <v>43535</v>
      </c>
      <c r="BP16" s="520" t="str">
        <f>VLOOKUP('H30ごみ収集計画'!CX25,'上椎葉ルート'!$W$52:$X$66,2,0)</f>
        <v>可燃・事生ごみ</v>
      </c>
      <c r="BQ16" s="524"/>
      <c r="CA16" s="141"/>
      <c r="CB16" s="142"/>
      <c r="CC16" s="142"/>
      <c r="CD16" s="142"/>
      <c r="CE16" s="142"/>
      <c r="CF16" s="141"/>
      <c r="CG16" s="142"/>
      <c r="CH16" s="142"/>
      <c r="CI16" s="142"/>
      <c r="CJ16" s="142"/>
      <c r="CK16" s="141"/>
      <c r="CL16" s="142"/>
      <c r="CM16" s="142"/>
      <c r="CN16" s="142"/>
      <c r="CO16" s="142"/>
      <c r="CP16" s="141"/>
      <c r="CQ16" s="142"/>
      <c r="CR16" s="142"/>
      <c r="CS16" s="142"/>
      <c r="CT16" s="142"/>
      <c r="CU16" s="142"/>
      <c r="CV16" s="142"/>
    </row>
    <row r="17" spans="1:100" s="86" customFormat="1" ht="18" customHeight="1">
      <c r="A17" s="167"/>
      <c r="B17" s="237" t="s">
        <v>134</v>
      </c>
      <c r="C17" s="237"/>
      <c r="D17" s="210"/>
      <c r="E17" s="237"/>
      <c r="F17" s="303"/>
      <c r="G17" s="302"/>
      <c r="H17" s="302"/>
      <c r="I17" s="303" t="s">
        <v>223</v>
      </c>
      <c r="J17" s="168"/>
      <c r="K17" s="302"/>
      <c r="L17" s="302"/>
      <c r="M17" s="302"/>
      <c r="N17" s="237" t="s">
        <v>137</v>
      </c>
      <c r="O17" s="168"/>
      <c r="P17" s="168"/>
      <c r="Q17" s="168"/>
      <c r="R17" s="169"/>
      <c r="S17" s="175"/>
      <c r="T17" s="143">
        <f t="shared" si="12"/>
        <v>43202</v>
      </c>
      <c r="U17" s="144">
        <f t="shared" si="0"/>
        <v>43202</v>
      </c>
      <c r="V17" s="520" t="str">
        <f>VLOOKUP('H30ごみ収集計画'!C26,'上椎葉ルート'!$W$52:$X$66,2,0)</f>
        <v>可燃・事生ごみ</v>
      </c>
      <c r="W17" s="521"/>
      <c r="X17" s="145">
        <f t="shared" si="13"/>
        <v>43232</v>
      </c>
      <c r="Y17" s="144">
        <f t="shared" si="1"/>
        <v>43232</v>
      </c>
      <c r="Z17" s="522" t="str">
        <f>VLOOKUP('H30ごみ収集計画'!L26,'上椎葉ルート'!$W$52:$X$66,2,0)</f>
        <v>   </v>
      </c>
      <c r="AA17" s="523"/>
      <c r="AB17" s="145">
        <f t="shared" si="14"/>
        <v>43263</v>
      </c>
      <c r="AC17" s="144">
        <f t="shared" si="2"/>
        <v>43263</v>
      </c>
      <c r="AD17" s="522" t="str">
        <f>VLOOKUP('H30ごみ収集計画'!U26,'上椎葉ルート'!$W$52:$X$66,2,0)</f>
        <v>   </v>
      </c>
      <c r="AE17" s="523"/>
      <c r="AF17" s="145">
        <f t="shared" si="15"/>
        <v>43293</v>
      </c>
      <c r="AG17" s="144">
        <f t="shared" si="3"/>
        <v>43293</v>
      </c>
      <c r="AH17" s="520" t="str">
        <f>VLOOKUP('H30ごみ収集計画'!AD26,'上椎葉ルート'!$W$52:$X$66,2,0)</f>
        <v>可燃・事生ごみ</v>
      </c>
      <c r="AI17" s="524"/>
      <c r="AJ17" s="39"/>
      <c r="AK17" s="143">
        <f t="shared" si="16"/>
        <v>43324</v>
      </c>
      <c r="AL17" s="144">
        <f t="shared" si="4"/>
        <v>43324</v>
      </c>
      <c r="AM17" s="540" t="str">
        <f>VLOOKUP('H30ごみ収集計画'!AM26,'上椎葉ルート'!$W$52:$X$66,2,0)</f>
        <v>   </v>
      </c>
      <c r="AN17" s="541"/>
      <c r="AO17" s="145">
        <f t="shared" si="17"/>
        <v>43355</v>
      </c>
      <c r="AP17" s="144">
        <f t="shared" si="5"/>
        <v>43355</v>
      </c>
      <c r="AQ17" s="545" t="str">
        <f>VLOOKUP('H30ごみ収集計画'!AV26,'上椎葉ルート'!$W$52:$X$66,2,0)</f>
        <v>不燃ごみ</v>
      </c>
      <c r="AR17" s="546"/>
      <c r="AS17" s="145">
        <f t="shared" si="18"/>
        <v>43385</v>
      </c>
      <c r="AT17" s="144">
        <f t="shared" si="6"/>
        <v>43385</v>
      </c>
      <c r="AU17" s="522" t="str">
        <f>VLOOKUP('H30ごみ収集計画'!BE26,'上椎葉ルート'!$W$52:$X$66,2,0)</f>
        <v>   </v>
      </c>
      <c r="AV17" s="523"/>
      <c r="AW17" s="145">
        <f t="shared" si="19"/>
        <v>43416</v>
      </c>
      <c r="AX17" s="144">
        <f t="shared" si="7"/>
        <v>43416</v>
      </c>
      <c r="AY17" s="520" t="str">
        <f>VLOOKUP('H30ごみ収集計画'!BN26,'上椎葉ルート'!$W$52:$X$66,2,0)</f>
        <v>可燃・事生ごみ</v>
      </c>
      <c r="AZ17" s="524"/>
      <c r="BA17" s="191"/>
      <c r="BB17" s="143">
        <f t="shared" si="20"/>
        <v>43446</v>
      </c>
      <c r="BC17" s="144">
        <f t="shared" si="8"/>
        <v>43446</v>
      </c>
      <c r="BD17" s="547" t="str">
        <f>VLOOKUP('H30ごみ収集計画'!BW26,'上椎葉ルート'!$W$52:$X$66,2,0)</f>
        <v>不燃ごみ</v>
      </c>
      <c r="BE17" s="548"/>
      <c r="BF17" s="145">
        <f t="shared" si="21"/>
        <v>43477</v>
      </c>
      <c r="BG17" s="144">
        <f t="shared" si="9"/>
        <v>43477</v>
      </c>
      <c r="BH17" s="522" t="str">
        <f>VLOOKUP('H30ごみ収集計画'!CF26,'上椎葉ルート'!$W$52:$X$66,2,0)</f>
        <v>   </v>
      </c>
      <c r="BI17" s="523"/>
      <c r="BJ17" s="145">
        <f t="shared" si="22"/>
        <v>43508</v>
      </c>
      <c r="BK17" s="144">
        <f t="shared" si="10"/>
        <v>43508</v>
      </c>
      <c r="BL17" s="522" t="str">
        <f>VLOOKUP('H30ごみ収集計画'!CO26,'上椎葉ルート'!$W$52:$X$66,2,0)</f>
        <v>   </v>
      </c>
      <c r="BM17" s="523"/>
      <c r="BN17" s="145">
        <f t="shared" si="23"/>
        <v>43536</v>
      </c>
      <c r="BO17" s="144">
        <f t="shared" si="11"/>
        <v>43536</v>
      </c>
      <c r="BP17" s="522" t="str">
        <f>VLOOKUP('H30ごみ収集計画'!CX26,'上椎葉ルート'!$W$52:$X$66,2,0)</f>
        <v>   </v>
      </c>
      <c r="BQ17" s="525"/>
      <c r="CA17" s="141"/>
      <c r="CB17" s="142"/>
      <c r="CC17" s="142"/>
      <c r="CD17" s="142"/>
      <c r="CE17" s="142"/>
      <c r="CF17" s="141"/>
      <c r="CG17" s="142"/>
      <c r="CH17" s="142"/>
      <c r="CI17" s="142"/>
      <c r="CJ17" s="142"/>
      <c r="CK17" s="141"/>
      <c r="CL17" s="142"/>
      <c r="CM17" s="142"/>
      <c r="CN17" s="142"/>
      <c r="CO17" s="142"/>
      <c r="CP17" s="141"/>
      <c r="CQ17" s="142"/>
      <c r="CR17" s="142"/>
      <c r="CS17" s="142"/>
      <c r="CT17" s="142"/>
      <c r="CU17" s="142"/>
      <c r="CV17" s="142"/>
    </row>
    <row r="18" spans="1:100" s="86" customFormat="1" ht="18" customHeight="1">
      <c r="A18" s="167"/>
      <c r="B18" s="237"/>
      <c r="C18" s="237"/>
      <c r="D18" s="210"/>
      <c r="E18" s="237"/>
      <c r="F18" s="303"/>
      <c r="G18" s="302"/>
      <c r="H18" s="302"/>
      <c r="I18" s="237"/>
      <c r="J18" s="168"/>
      <c r="K18" s="302"/>
      <c r="L18" s="302"/>
      <c r="M18" s="302"/>
      <c r="N18" s="237"/>
      <c r="O18" s="168"/>
      <c r="P18" s="168"/>
      <c r="Q18" s="168"/>
      <c r="R18" s="169"/>
      <c r="S18" s="175"/>
      <c r="T18" s="143">
        <f t="shared" si="12"/>
        <v>43203</v>
      </c>
      <c r="U18" s="144">
        <f t="shared" si="0"/>
        <v>43203</v>
      </c>
      <c r="V18" s="522" t="str">
        <f>VLOOKUP('H30ごみ収集計画'!C27,'上椎葉ルート'!$W$52:$X$66,2,0)</f>
        <v>   </v>
      </c>
      <c r="W18" s="523"/>
      <c r="X18" s="145">
        <f t="shared" si="13"/>
        <v>43233</v>
      </c>
      <c r="Y18" s="144">
        <f t="shared" si="1"/>
        <v>43233</v>
      </c>
      <c r="Z18" s="540" t="str">
        <f>VLOOKUP('H30ごみ収集計画'!L27,'上椎葉ルート'!$W$52:$X$66,2,0)</f>
        <v>   </v>
      </c>
      <c r="AA18" s="541"/>
      <c r="AB18" s="145">
        <f t="shared" si="14"/>
        <v>43264</v>
      </c>
      <c r="AC18" s="144">
        <f t="shared" si="2"/>
        <v>43264</v>
      </c>
      <c r="AD18" s="545" t="str">
        <f>VLOOKUP('H30ごみ収集計画'!U27,'上椎葉ルート'!$W$52:$X$66,2,0)</f>
        <v>不燃ごみ</v>
      </c>
      <c r="AE18" s="546"/>
      <c r="AF18" s="145">
        <f t="shared" si="15"/>
        <v>43294</v>
      </c>
      <c r="AG18" s="144">
        <f t="shared" si="3"/>
        <v>43294</v>
      </c>
      <c r="AH18" s="522" t="str">
        <f>VLOOKUP('H30ごみ収集計画'!AD27,'上椎葉ルート'!$W$52:$X$66,2,0)</f>
        <v>   </v>
      </c>
      <c r="AI18" s="525"/>
      <c r="AJ18" s="39"/>
      <c r="AK18" s="143">
        <f t="shared" si="16"/>
        <v>43325</v>
      </c>
      <c r="AL18" s="144">
        <f t="shared" si="4"/>
        <v>43325</v>
      </c>
      <c r="AM18" s="522" t="str">
        <f>VLOOKUP('H30ごみ収集計画'!AM27,'上椎葉ルート'!$W$52:$X$66,2,0)</f>
        <v>   </v>
      </c>
      <c r="AN18" s="523"/>
      <c r="AO18" s="145">
        <f t="shared" si="17"/>
        <v>43356</v>
      </c>
      <c r="AP18" s="144">
        <f t="shared" si="5"/>
        <v>43356</v>
      </c>
      <c r="AQ18" s="520" t="str">
        <f>VLOOKUP('H30ごみ収集計画'!AV27,'上椎葉ルート'!$W$52:$X$66,2,0)</f>
        <v>可燃・事生ごみ</v>
      </c>
      <c r="AR18" s="521"/>
      <c r="AS18" s="145">
        <f t="shared" si="18"/>
        <v>43386</v>
      </c>
      <c r="AT18" s="144">
        <f t="shared" si="6"/>
        <v>43386</v>
      </c>
      <c r="AU18" s="522" t="str">
        <f>VLOOKUP('H30ごみ収集計画'!BE27,'上椎葉ルート'!$W$52:$X$66,2,0)</f>
        <v>   </v>
      </c>
      <c r="AV18" s="523"/>
      <c r="AW18" s="145">
        <f t="shared" si="19"/>
        <v>43417</v>
      </c>
      <c r="AX18" s="144">
        <f t="shared" si="7"/>
        <v>43417</v>
      </c>
      <c r="AY18" s="522" t="str">
        <f>VLOOKUP('H30ごみ収集計画'!BN27,'上椎葉ルート'!$W$52:$X$66,2,0)</f>
        <v>   </v>
      </c>
      <c r="AZ18" s="525"/>
      <c r="BA18" s="191"/>
      <c r="BB18" s="143">
        <f t="shared" si="20"/>
        <v>43447</v>
      </c>
      <c r="BC18" s="144">
        <f t="shared" si="8"/>
        <v>43447</v>
      </c>
      <c r="BD18" s="532" t="str">
        <f>VLOOKUP('H30ごみ収集計画'!BW27,'上椎葉ルート'!$W$52:$X$66,2,0)</f>
        <v>可燃・事生ごみ</v>
      </c>
      <c r="BE18" s="533"/>
      <c r="BF18" s="145">
        <f t="shared" si="21"/>
        <v>43478</v>
      </c>
      <c r="BG18" s="144">
        <f t="shared" si="9"/>
        <v>43478</v>
      </c>
      <c r="BH18" s="522" t="str">
        <f>VLOOKUP('H30ごみ収集計画'!CF27,'上椎葉ルート'!$W$52:$X$66,2,0)</f>
        <v>   </v>
      </c>
      <c r="BI18" s="523"/>
      <c r="BJ18" s="145">
        <f t="shared" si="22"/>
        <v>43509</v>
      </c>
      <c r="BK18" s="144">
        <f t="shared" si="10"/>
        <v>43509</v>
      </c>
      <c r="BL18" s="545" t="str">
        <f>VLOOKUP('H30ごみ収集計画'!CO27,'上椎葉ルート'!$W$52:$X$66,2,0)</f>
        <v>不燃ごみ</v>
      </c>
      <c r="BM18" s="546"/>
      <c r="BN18" s="145">
        <f t="shared" si="23"/>
        <v>43537</v>
      </c>
      <c r="BO18" s="144">
        <f t="shared" si="11"/>
        <v>43537</v>
      </c>
      <c r="BP18" s="545" t="str">
        <f>VLOOKUP('H30ごみ収集計画'!CX27,'上椎葉ルート'!$W$52:$X$66,2,0)</f>
        <v>不燃ごみ</v>
      </c>
      <c r="BQ18" s="549"/>
      <c r="CA18" s="141"/>
      <c r="CB18" s="142"/>
      <c r="CC18" s="142"/>
      <c r="CD18" s="142"/>
      <c r="CE18" s="142"/>
      <c r="CF18" s="141"/>
      <c r="CG18" s="142"/>
      <c r="CH18" s="142"/>
      <c r="CI18" s="142"/>
      <c r="CJ18" s="142"/>
      <c r="CK18" s="141"/>
      <c r="CL18" s="142"/>
      <c r="CM18" s="142"/>
      <c r="CN18" s="142"/>
      <c r="CO18" s="142"/>
      <c r="CP18" s="141"/>
      <c r="CQ18" s="142"/>
      <c r="CR18" s="142"/>
      <c r="CS18" s="142"/>
      <c r="CT18" s="142"/>
      <c r="CU18" s="142"/>
      <c r="CV18" s="142"/>
    </row>
    <row r="19" spans="1:100" s="86" customFormat="1" ht="18" customHeight="1">
      <c r="A19" s="167"/>
      <c r="B19" s="237" t="s">
        <v>138</v>
      </c>
      <c r="C19" s="237"/>
      <c r="D19" s="210"/>
      <c r="E19" s="237"/>
      <c r="F19" s="303"/>
      <c r="G19" s="302"/>
      <c r="H19" s="302"/>
      <c r="I19" s="303" t="s">
        <v>222</v>
      </c>
      <c r="J19" s="168"/>
      <c r="K19" s="302"/>
      <c r="L19" s="302"/>
      <c r="M19" s="302"/>
      <c r="N19" s="237" t="s">
        <v>139</v>
      </c>
      <c r="O19" s="168"/>
      <c r="P19" s="168"/>
      <c r="Q19" s="168"/>
      <c r="R19" s="169"/>
      <c r="S19" s="175"/>
      <c r="T19" s="143">
        <f t="shared" si="12"/>
        <v>43204</v>
      </c>
      <c r="U19" s="144">
        <f t="shared" si="0"/>
        <v>43204</v>
      </c>
      <c r="V19" s="522" t="str">
        <f>VLOOKUP('H30ごみ収集計画'!C28,'上椎葉ルート'!$W$52:$X$66,2,0)</f>
        <v>   </v>
      </c>
      <c r="W19" s="523"/>
      <c r="X19" s="145">
        <f t="shared" si="13"/>
        <v>43234</v>
      </c>
      <c r="Y19" s="144">
        <f t="shared" si="1"/>
        <v>43234</v>
      </c>
      <c r="Z19" s="520" t="str">
        <f>VLOOKUP('H30ごみ収集計画'!L28,'上椎葉ルート'!$W$52:$X$66,2,0)</f>
        <v>可燃・事生ごみ</v>
      </c>
      <c r="AA19" s="521"/>
      <c r="AB19" s="145">
        <f t="shared" si="14"/>
        <v>43265</v>
      </c>
      <c r="AC19" s="144">
        <f t="shared" si="2"/>
        <v>43265</v>
      </c>
      <c r="AD19" s="520" t="str">
        <f>VLOOKUP('H30ごみ収集計画'!U28,'上椎葉ルート'!$W$52:$X$66,2,0)</f>
        <v>可燃・事生ごみ</v>
      </c>
      <c r="AE19" s="521"/>
      <c r="AF19" s="145">
        <f t="shared" si="15"/>
        <v>43295</v>
      </c>
      <c r="AG19" s="144">
        <f t="shared" si="3"/>
        <v>43295</v>
      </c>
      <c r="AH19" s="522" t="str">
        <f>VLOOKUP('H30ごみ収集計画'!AD28,'上椎葉ルート'!$W$52:$X$66,2,0)</f>
        <v>   </v>
      </c>
      <c r="AI19" s="525"/>
      <c r="AJ19" s="39"/>
      <c r="AK19" s="143">
        <f t="shared" si="16"/>
        <v>43326</v>
      </c>
      <c r="AL19" s="144">
        <f t="shared" si="4"/>
        <v>43326</v>
      </c>
      <c r="AM19" s="522" t="str">
        <f>VLOOKUP('H30ごみ収集計画'!AM28,'上椎葉ルート'!$W$52:$X$66,2,0)</f>
        <v>   </v>
      </c>
      <c r="AN19" s="523"/>
      <c r="AO19" s="145">
        <f t="shared" si="17"/>
        <v>43357</v>
      </c>
      <c r="AP19" s="144">
        <f t="shared" si="5"/>
        <v>43357</v>
      </c>
      <c r="AQ19" s="522" t="str">
        <f>VLOOKUP('H30ごみ収集計画'!AV28,'上椎葉ルート'!$W$52:$X$66,2,0)</f>
        <v>   </v>
      </c>
      <c r="AR19" s="523"/>
      <c r="AS19" s="145">
        <f t="shared" si="18"/>
        <v>43387</v>
      </c>
      <c r="AT19" s="144">
        <f t="shared" si="6"/>
        <v>43387</v>
      </c>
      <c r="AU19" s="522" t="str">
        <f>VLOOKUP('H30ごみ収集計画'!BE28,'上椎葉ルート'!$W$52:$X$66,2,0)</f>
        <v>   </v>
      </c>
      <c r="AV19" s="523"/>
      <c r="AW19" s="145">
        <f t="shared" si="19"/>
        <v>43418</v>
      </c>
      <c r="AX19" s="144">
        <f t="shared" si="7"/>
        <v>43418</v>
      </c>
      <c r="AY19" s="545" t="str">
        <f>VLOOKUP('H30ごみ収集計画'!BN28,'上椎葉ルート'!$W$52:$X$66,2,0)</f>
        <v>不燃ごみ</v>
      </c>
      <c r="AZ19" s="549"/>
      <c r="BA19" s="191"/>
      <c r="BB19" s="143">
        <f t="shared" si="20"/>
        <v>43448</v>
      </c>
      <c r="BC19" s="144">
        <f t="shared" si="8"/>
        <v>43448</v>
      </c>
      <c r="BD19" s="530" t="str">
        <f>VLOOKUP('H30ごみ収集計画'!BW28,'上椎葉ルート'!$W$52:$X$66,2,0)</f>
        <v>   </v>
      </c>
      <c r="BE19" s="531"/>
      <c r="BF19" s="145">
        <f t="shared" si="21"/>
        <v>43479</v>
      </c>
      <c r="BG19" s="144">
        <f t="shared" si="9"/>
        <v>43479</v>
      </c>
      <c r="BH19" s="520" t="str">
        <f>VLOOKUP('H30ごみ収集計画'!CF28,'上椎葉ルート'!$W$52:$X$66,2,0)</f>
        <v>可燃・事生ごみ</v>
      </c>
      <c r="BI19" s="521"/>
      <c r="BJ19" s="145">
        <f t="shared" si="22"/>
        <v>43510</v>
      </c>
      <c r="BK19" s="144">
        <f t="shared" si="10"/>
        <v>43510</v>
      </c>
      <c r="BL19" s="520" t="str">
        <f>VLOOKUP('H30ごみ収集計画'!CO28,'上椎葉ルート'!$W$52:$X$66,2,0)</f>
        <v>可燃・事生ごみ</v>
      </c>
      <c r="BM19" s="521"/>
      <c r="BN19" s="145">
        <f t="shared" si="23"/>
        <v>43538</v>
      </c>
      <c r="BO19" s="144">
        <f t="shared" si="11"/>
        <v>43538</v>
      </c>
      <c r="BP19" s="520" t="str">
        <f>VLOOKUP('H30ごみ収集計画'!CX28,'上椎葉ルート'!$W$52:$X$66,2,0)</f>
        <v>可燃・事生ごみ</v>
      </c>
      <c r="BQ19" s="524"/>
      <c r="CA19" s="141"/>
      <c r="CB19" s="142"/>
      <c r="CC19" s="142"/>
      <c r="CD19" s="142"/>
      <c r="CE19" s="142"/>
      <c r="CF19" s="141"/>
      <c r="CG19" s="142"/>
      <c r="CH19" s="142"/>
      <c r="CI19" s="142"/>
      <c r="CJ19" s="142"/>
      <c r="CK19" s="141"/>
      <c r="CL19" s="142"/>
      <c r="CM19" s="142"/>
      <c r="CN19" s="142"/>
      <c r="CO19" s="142"/>
      <c r="CP19" s="141"/>
      <c r="CQ19" s="142"/>
      <c r="CR19" s="142"/>
      <c r="CS19" s="142"/>
      <c r="CT19" s="142"/>
      <c r="CU19" s="142"/>
      <c r="CV19" s="142"/>
    </row>
    <row r="20" spans="1:100" s="86" customFormat="1" ht="18" customHeight="1">
      <c r="A20" s="167"/>
      <c r="B20" s="237"/>
      <c r="C20" s="237"/>
      <c r="D20" s="210"/>
      <c r="E20" s="237"/>
      <c r="F20" s="303"/>
      <c r="G20" s="302"/>
      <c r="H20" s="302"/>
      <c r="I20" s="237"/>
      <c r="J20" s="168"/>
      <c r="K20" s="302"/>
      <c r="L20" s="302"/>
      <c r="M20" s="302"/>
      <c r="N20" s="237"/>
      <c r="O20" s="168"/>
      <c r="P20" s="168"/>
      <c r="Q20" s="168"/>
      <c r="R20" s="169"/>
      <c r="S20" s="175"/>
      <c r="T20" s="143">
        <f t="shared" si="12"/>
        <v>43205</v>
      </c>
      <c r="U20" s="144">
        <f t="shared" si="0"/>
        <v>43205</v>
      </c>
      <c r="V20" s="522" t="str">
        <f>VLOOKUP('H30ごみ収集計画'!C29,'上椎葉ルート'!$W$52:$X$66,2,0)</f>
        <v>   </v>
      </c>
      <c r="W20" s="523"/>
      <c r="X20" s="145">
        <f t="shared" si="13"/>
        <v>43235</v>
      </c>
      <c r="Y20" s="144">
        <f t="shared" si="1"/>
        <v>43235</v>
      </c>
      <c r="Z20" s="528" t="str">
        <f>VLOOKUP('H30ごみ収集計画'!L29,'上椎葉ルート'!$W$52:$X$66,2,0)</f>
        <v>資源プラ</v>
      </c>
      <c r="AA20" s="529"/>
      <c r="AB20" s="145">
        <f t="shared" si="14"/>
        <v>43266</v>
      </c>
      <c r="AC20" s="144">
        <f t="shared" si="2"/>
        <v>43266</v>
      </c>
      <c r="AD20" s="522" t="str">
        <f>VLOOKUP('H30ごみ収集計画'!U29,'上椎葉ルート'!$W$52:$X$66,2,0)</f>
        <v>   </v>
      </c>
      <c r="AE20" s="523"/>
      <c r="AF20" s="145">
        <f t="shared" si="15"/>
        <v>43296</v>
      </c>
      <c r="AG20" s="144">
        <f t="shared" si="3"/>
        <v>43296</v>
      </c>
      <c r="AH20" s="522" t="str">
        <f>VLOOKUP('H30ごみ収集計画'!AD29,'上椎葉ルート'!$W$52:$X$66,2,0)</f>
        <v>   </v>
      </c>
      <c r="AI20" s="525"/>
      <c r="AJ20" s="39"/>
      <c r="AK20" s="143">
        <f t="shared" si="16"/>
        <v>43327</v>
      </c>
      <c r="AL20" s="144">
        <f t="shared" si="4"/>
        <v>43327</v>
      </c>
      <c r="AM20" s="522" t="str">
        <f>VLOOKUP('H30ごみ収集計画'!AM29,'上椎葉ルート'!$W$52:$X$66,2,0)</f>
        <v>   </v>
      </c>
      <c r="AN20" s="523"/>
      <c r="AO20" s="145">
        <f t="shared" si="17"/>
        <v>43358</v>
      </c>
      <c r="AP20" s="144">
        <f t="shared" si="5"/>
        <v>43358</v>
      </c>
      <c r="AQ20" s="522" t="str">
        <f>VLOOKUP('H30ごみ収集計画'!AV29,'上椎葉ルート'!$W$52:$X$66,2,0)</f>
        <v>   </v>
      </c>
      <c r="AR20" s="523"/>
      <c r="AS20" s="145">
        <f t="shared" si="18"/>
        <v>43388</v>
      </c>
      <c r="AT20" s="144">
        <f t="shared" si="6"/>
        <v>43388</v>
      </c>
      <c r="AU20" s="520" t="str">
        <f>VLOOKUP('H30ごみ収集計画'!BE29,'上椎葉ルート'!$W$52:$X$66,2,0)</f>
        <v>可燃・事生ごみ</v>
      </c>
      <c r="AV20" s="521"/>
      <c r="AW20" s="145">
        <f t="shared" si="19"/>
        <v>43419</v>
      </c>
      <c r="AX20" s="144">
        <f t="shared" si="7"/>
        <v>43419</v>
      </c>
      <c r="AY20" s="520" t="str">
        <f>VLOOKUP('H30ごみ収集計画'!BN29,'上椎葉ルート'!$W$52:$X$66,2,0)</f>
        <v>可燃・事生ごみ</v>
      </c>
      <c r="AZ20" s="524"/>
      <c r="BA20" s="191"/>
      <c r="BB20" s="143">
        <f t="shared" si="20"/>
        <v>43449</v>
      </c>
      <c r="BC20" s="144">
        <f t="shared" si="8"/>
        <v>43449</v>
      </c>
      <c r="BD20" s="530" t="str">
        <f>VLOOKUP('H30ごみ収集計画'!BW29,'上椎葉ルート'!$W$52:$X$66,2,0)</f>
        <v>   </v>
      </c>
      <c r="BE20" s="531"/>
      <c r="BF20" s="145">
        <f t="shared" si="21"/>
        <v>43480</v>
      </c>
      <c r="BG20" s="144">
        <f t="shared" si="9"/>
        <v>43480</v>
      </c>
      <c r="BH20" s="522" t="str">
        <f>VLOOKUP('H30ごみ収集計画'!CF29,'上椎葉ルート'!$W$52:$X$66,2,0)</f>
        <v>   </v>
      </c>
      <c r="BI20" s="523"/>
      <c r="BJ20" s="145">
        <f t="shared" si="22"/>
        <v>43511</v>
      </c>
      <c r="BK20" s="144">
        <f t="shared" si="10"/>
        <v>43511</v>
      </c>
      <c r="BL20" s="522" t="str">
        <f>VLOOKUP('H30ごみ収集計画'!CO29,'上椎葉ルート'!$W$52:$X$66,2,0)</f>
        <v>   </v>
      </c>
      <c r="BM20" s="523"/>
      <c r="BN20" s="145">
        <f t="shared" si="23"/>
        <v>43539</v>
      </c>
      <c r="BO20" s="144">
        <f t="shared" si="11"/>
        <v>43539</v>
      </c>
      <c r="BP20" s="522" t="str">
        <f>VLOOKUP('H30ごみ収集計画'!CX29,'上椎葉ルート'!$W$52:$X$66,2,0)</f>
        <v>   </v>
      </c>
      <c r="BQ20" s="525"/>
      <c r="CA20" s="141"/>
      <c r="CB20" s="142"/>
      <c r="CC20" s="142"/>
      <c r="CD20" s="142"/>
      <c r="CE20" s="142"/>
      <c r="CF20" s="141"/>
      <c r="CG20" s="142"/>
      <c r="CH20" s="142"/>
      <c r="CI20" s="142"/>
      <c r="CJ20" s="142"/>
      <c r="CK20" s="141"/>
      <c r="CL20" s="142"/>
      <c r="CM20" s="142"/>
      <c r="CN20" s="142"/>
      <c r="CO20" s="142"/>
      <c r="CP20" s="141"/>
      <c r="CQ20" s="142"/>
      <c r="CR20" s="142"/>
      <c r="CS20" s="142"/>
      <c r="CT20" s="142"/>
      <c r="CU20" s="142"/>
      <c r="CV20" s="142"/>
    </row>
    <row r="21" spans="1:100" s="86" customFormat="1" ht="18" customHeight="1">
      <c r="A21" s="167"/>
      <c r="B21" s="237" t="s">
        <v>140</v>
      </c>
      <c r="C21" s="237"/>
      <c r="D21" s="210"/>
      <c r="E21" s="237"/>
      <c r="F21" s="303"/>
      <c r="G21" s="302"/>
      <c r="H21" s="302"/>
      <c r="I21" s="303" t="s">
        <v>221</v>
      </c>
      <c r="J21" s="168"/>
      <c r="K21" s="302"/>
      <c r="L21" s="302"/>
      <c r="M21" s="302"/>
      <c r="N21" s="237" t="s">
        <v>141</v>
      </c>
      <c r="O21" s="168"/>
      <c r="P21" s="171"/>
      <c r="Q21" s="168"/>
      <c r="R21" s="169"/>
      <c r="S21" s="175"/>
      <c r="T21" s="143">
        <f t="shared" si="12"/>
        <v>43206</v>
      </c>
      <c r="U21" s="144">
        <f t="shared" si="0"/>
        <v>43206</v>
      </c>
      <c r="V21" s="520" t="str">
        <f>VLOOKUP('H30ごみ収集計画'!C30,'上椎葉ルート'!$W$52:$X$66,2,0)</f>
        <v>可燃・事生ごみ</v>
      </c>
      <c r="W21" s="521"/>
      <c r="X21" s="145">
        <f t="shared" si="13"/>
        <v>43236</v>
      </c>
      <c r="Y21" s="144">
        <f t="shared" si="1"/>
        <v>43236</v>
      </c>
      <c r="Z21" s="522" t="str">
        <f>VLOOKUP('H30ごみ収集計画'!L30,'上椎葉ルート'!$W$52:$X$66,2,0)</f>
        <v>   </v>
      </c>
      <c r="AA21" s="523"/>
      <c r="AB21" s="145">
        <f t="shared" si="14"/>
        <v>43267</v>
      </c>
      <c r="AC21" s="144">
        <f t="shared" si="2"/>
        <v>43267</v>
      </c>
      <c r="AD21" s="522" t="str">
        <f>VLOOKUP('H30ごみ収集計画'!U30,'上椎葉ルート'!$W$52:$X$66,2,0)</f>
        <v>   </v>
      </c>
      <c r="AE21" s="523"/>
      <c r="AF21" s="145">
        <f t="shared" si="15"/>
        <v>43297</v>
      </c>
      <c r="AG21" s="144">
        <f t="shared" si="3"/>
        <v>43297</v>
      </c>
      <c r="AH21" s="550" t="str">
        <f>VLOOKUP('H30ごみ収集計画'!AD30,'上椎葉ルート'!$W$52:$X$66,2,0)</f>
        <v>可燃・事生ごみ</v>
      </c>
      <c r="AI21" s="551"/>
      <c r="AJ21" s="39"/>
      <c r="AK21" s="143">
        <f t="shared" si="16"/>
        <v>43328</v>
      </c>
      <c r="AL21" s="144">
        <f t="shared" si="4"/>
        <v>43328</v>
      </c>
      <c r="AM21" s="520" t="str">
        <f>VLOOKUP('H30ごみ収集計画'!AM30,'上椎葉ルート'!$W$52:$X$66,2,0)</f>
        <v>可燃・事生ごみ</v>
      </c>
      <c r="AN21" s="521"/>
      <c r="AO21" s="145">
        <f t="shared" si="17"/>
        <v>43359</v>
      </c>
      <c r="AP21" s="144">
        <f t="shared" si="5"/>
        <v>43359</v>
      </c>
      <c r="AQ21" s="522" t="str">
        <f>VLOOKUP('H30ごみ収集計画'!AV30,'上椎葉ルート'!$W$52:$X$66,2,0)</f>
        <v>   </v>
      </c>
      <c r="AR21" s="523"/>
      <c r="AS21" s="145">
        <f t="shared" si="18"/>
        <v>43389</v>
      </c>
      <c r="AT21" s="144">
        <f t="shared" si="6"/>
        <v>43389</v>
      </c>
      <c r="AU21" s="528" t="str">
        <f>VLOOKUP('H30ごみ収集計画'!BE30,'上椎葉ルート'!$W$52:$X$66,2,0)</f>
        <v>資源プラ</v>
      </c>
      <c r="AV21" s="529"/>
      <c r="AW21" s="145">
        <f t="shared" si="19"/>
        <v>43420</v>
      </c>
      <c r="AX21" s="144">
        <f t="shared" si="7"/>
        <v>43420</v>
      </c>
      <c r="AY21" s="522" t="str">
        <f>VLOOKUP('H30ごみ収集計画'!BN30,'上椎葉ルート'!$W$52:$X$66,2,0)</f>
        <v>   </v>
      </c>
      <c r="AZ21" s="525"/>
      <c r="BA21" s="191"/>
      <c r="BB21" s="143">
        <f t="shared" si="20"/>
        <v>43450</v>
      </c>
      <c r="BC21" s="144">
        <f t="shared" si="8"/>
        <v>43450</v>
      </c>
      <c r="BD21" s="530" t="str">
        <f>VLOOKUP('H30ごみ収集計画'!BW30,'上椎葉ルート'!$W$52:$X$66,2,0)</f>
        <v>   </v>
      </c>
      <c r="BE21" s="531"/>
      <c r="BF21" s="145">
        <f t="shared" si="21"/>
        <v>43481</v>
      </c>
      <c r="BG21" s="144">
        <f t="shared" si="9"/>
        <v>43481</v>
      </c>
      <c r="BH21" s="545" t="str">
        <f>VLOOKUP('H30ごみ収集計画'!CF30,'上椎葉ルート'!$W$52:$X$66,2,0)</f>
        <v>不燃ごみ</v>
      </c>
      <c r="BI21" s="546"/>
      <c r="BJ21" s="145">
        <f t="shared" si="22"/>
        <v>43512</v>
      </c>
      <c r="BK21" s="144">
        <f t="shared" si="10"/>
        <v>43512</v>
      </c>
      <c r="BL21" s="522" t="str">
        <f>VLOOKUP('H30ごみ収集計画'!CO30,'上椎葉ルート'!$W$52:$X$66,2,0)</f>
        <v>   </v>
      </c>
      <c r="BM21" s="523"/>
      <c r="BN21" s="145">
        <f t="shared" si="23"/>
        <v>43540</v>
      </c>
      <c r="BO21" s="144">
        <f t="shared" si="11"/>
        <v>43540</v>
      </c>
      <c r="BP21" s="522" t="str">
        <f>VLOOKUP('H30ごみ収集計画'!CX30,'上椎葉ルート'!$W$52:$X$66,2,0)</f>
        <v>   </v>
      </c>
      <c r="BQ21" s="525"/>
      <c r="CA21" s="141"/>
      <c r="CB21" s="142"/>
      <c r="CC21" s="142"/>
      <c r="CD21" s="142"/>
      <c r="CE21" s="142"/>
      <c r="CF21" s="141"/>
      <c r="CG21" s="142"/>
      <c r="CH21" s="142"/>
      <c r="CI21" s="142"/>
      <c r="CJ21" s="142"/>
      <c r="CK21" s="141"/>
      <c r="CL21" s="142"/>
      <c r="CM21" s="142"/>
      <c r="CN21" s="142"/>
      <c r="CO21" s="142"/>
      <c r="CP21" s="141"/>
      <c r="CQ21" s="142"/>
      <c r="CR21" s="142"/>
      <c r="CS21" s="142"/>
      <c r="CT21" s="142"/>
      <c r="CU21" s="142"/>
      <c r="CV21" s="142"/>
    </row>
    <row r="22" spans="1:100" s="86" customFormat="1" ht="18" customHeight="1">
      <c r="A22" s="167"/>
      <c r="B22" s="237"/>
      <c r="C22" s="237"/>
      <c r="D22" s="230"/>
      <c r="E22" s="237"/>
      <c r="F22" s="303"/>
      <c r="G22" s="302"/>
      <c r="H22" s="302"/>
      <c r="I22" s="237"/>
      <c r="J22" s="168"/>
      <c r="K22" s="302"/>
      <c r="L22" s="302"/>
      <c r="M22" s="302"/>
      <c r="N22" s="237"/>
      <c r="O22" s="168"/>
      <c r="P22" s="168"/>
      <c r="Q22" s="168"/>
      <c r="R22" s="169"/>
      <c r="S22" s="175"/>
      <c r="T22" s="143">
        <f t="shared" si="12"/>
        <v>43207</v>
      </c>
      <c r="U22" s="144">
        <f t="shared" si="0"/>
        <v>43207</v>
      </c>
      <c r="V22" s="528" t="str">
        <f>VLOOKUP('H30ごみ収集計画'!C31,'上椎葉ルート'!$W$52:$X$66,2,0)</f>
        <v>資源プラ</v>
      </c>
      <c r="W22" s="529"/>
      <c r="X22" s="145">
        <f t="shared" si="13"/>
        <v>43237</v>
      </c>
      <c r="Y22" s="144">
        <f t="shared" si="1"/>
        <v>43237</v>
      </c>
      <c r="Z22" s="520" t="str">
        <f>VLOOKUP('H30ごみ収集計画'!L31,'上椎葉ルート'!$W$52:$X$66,2,0)</f>
        <v>可燃・事生ごみ</v>
      </c>
      <c r="AA22" s="521"/>
      <c r="AB22" s="145">
        <f t="shared" si="14"/>
        <v>43268</v>
      </c>
      <c r="AC22" s="144">
        <f t="shared" si="2"/>
        <v>43268</v>
      </c>
      <c r="AD22" s="522" t="str">
        <f>VLOOKUP('H30ごみ収集計画'!U31,'上椎葉ルート'!$W$52:$X$66,2,0)</f>
        <v>   </v>
      </c>
      <c r="AE22" s="523"/>
      <c r="AF22" s="145">
        <f t="shared" si="15"/>
        <v>43298</v>
      </c>
      <c r="AG22" s="144">
        <f t="shared" si="3"/>
        <v>43298</v>
      </c>
      <c r="AH22" s="534" t="str">
        <f>VLOOKUP('H30ごみ収集計画'!AD31,'上椎葉ルート'!$W$52:$X$66,2,0)</f>
        <v>資源プラ</v>
      </c>
      <c r="AI22" s="535"/>
      <c r="AJ22" s="39"/>
      <c r="AK22" s="143">
        <f t="shared" si="16"/>
        <v>43329</v>
      </c>
      <c r="AL22" s="144">
        <f t="shared" si="4"/>
        <v>43329</v>
      </c>
      <c r="AM22" s="522" t="str">
        <f>VLOOKUP('H30ごみ収集計画'!AM31,'上椎葉ルート'!$W$52:$X$66,2,0)</f>
        <v>   </v>
      </c>
      <c r="AN22" s="523"/>
      <c r="AO22" s="145">
        <f t="shared" si="17"/>
        <v>43360</v>
      </c>
      <c r="AP22" s="144">
        <f t="shared" si="5"/>
        <v>43360</v>
      </c>
      <c r="AQ22" s="520" t="str">
        <f>VLOOKUP('H30ごみ収集計画'!AV31,'上椎葉ルート'!$W$52:$X$66,2,0)</f>
        <v>可燃・事生ごみ</v>
      </c>
      <c r="AR22" s="521"/>
      <c r="AS22" s="145">
        <f t="shared" si="18"/>
        <v>43390</v>
      </c>
      <c r="AT22" s="144">
        <f t="shared" si="6"/>
        <v>43390</v>
      </c>
      <c r="AU22" s="522" t="str">
        <f>VLOOKUP('H30ごみ収集計画'!BE31,'上椎葉ルート'!$W$52:$X$66,2,0)</f>
        <v>   </v>
      </c>
      <c r="AV22" s="523"/>
      <c r="AW22" s="145">
        <f t="shared" si="19"/>
        <v>43421</v>
      </c>
      <c r="AX22" s="144">
        <f t="shared" si="7"/>
        <v>43421</v>
      </c>
      <c r="AY22" s="522" t="str">
        <f>VLOOKUP('H30ごみ収集計画'!BN31,'上椎葉ルート'!$W$52:$X$66,2,0)</f>
        <v>   </v>
      </c>
      <c r="AZ22" s="525"/>
      <c r="BA22" s="191"/>
      <c r="BB22" s="143">
        <f t="shared" si="20"/>
        <v>43451</v>
      </c>
      <c r="BC22" s="144">
        <f t="shared" si="8"/>
        <v>43451</v>
      </c>
      <c r="BD22" s="532" t="str">
        <f>VLOOKUP('H30ごみ収集計画'!BW31,'上椎葉ルート'!$W$52:$X$66,2,0)</f>
        <v>可燃・事生ごみ</v>
      </c>
      <c r="BE22" s="533"/>
      <c r="BF22" s="145">
        <f t="shared" si="21"/>
        <v>43482</v>
      </c>
      <c r="BG22" s="144">
        <f t="shared" si="9"/>
        <v>43482</v>
      </c>
      <c r="BH22" s="520" t="str">
        <f>VLOOKUP('H30ごみ収集計画'!CF31,'上椎葉ルート'!$W$52:$X$66,2,0)</f>
        <v>可燃・事生ごみ</v>
      </c>
      <c r="BI22" s="521"/>
      <c r="BJ22" s="145">
        <f t="shared" si="22"/>
        <v>43513</v>
      </c>
      <c r="BK22" s="144">
        <f t="shared" si="10"/>
        <v>43513</v>
      </c>
      <c r="BL22" s="522" t="str">
        <f>VLOOKUP('H30ごみ収集計画'!CO31,'上椎葉ルート'!$W$52:$X$66,2,0)</f>
        <v>   </v>
      </c>
      <c r="BM22" s="523"/>
      <c r="BN22" s="145">
        <f t="shared" si="23"/>
        <v>43541</v>
      </c>
      <c r="BO22" s="144">
        <f t="shared" si="11"/>
        <v>43541</v>
      </c>
      <c r="BP22" s="522" t="str">
        <f>VLOOKUP('H30ごみ収集計画'!CX31,'上椎葉ルート'!$W$52:$X$66,2,0)</f>
        <v>   </v>
      </c>
      <c r="BQ22" s="525"/>
      <c r="CA22" s="141"/>
      <c r="CB22" s="142"/>
      <c r="CC22" s="142"/>
      <c r="CD22" s="142"/>
      <c r="CE22" s="142"/>
      <c r="CF22" s="141"/>
      <c r="CG22" s="142"/>
      <c r="CH22" s="142"/>
      <c r="CI22" s="142"/>
      <c r="CJ22" s="142"/>
      <c r="CK22" s="141"/>
      <c r="CL22" s="142"/>
      <c r="CM22" s="142"/>
      <c r="CN22" s="142"/>
      <c r="CO22" s="142"/>
      <c r="CP22" s="141"/>
      <c r="CQ22" s="142"/>
      <c r="CR22" s="142"/>
      <c r="CS22" s="142"/>
      <c r="CT22" s="142"/>
      <c r="CU22" s="142"/>
      <c r="CV22" s="142"/>
    </row>
    <row r="23" spans="1:100" s="86" customFormat="1" ht="18" customHeight="1">
      <c r="A23" s="304"/>
      <c r="B23" s="584" t="s">
        <v>142</v>
      </c>
      <c r="C23" s="584"/>
      <c r="D23" s="584"/>
      <c r="E23" s="190"/>
      <c r="F23" s="303"/>
      <c r="G23" s="302"/>
      <c r="H23" s="302"/>
      <c r="I23" s="591" t="s">
        <v>144</v>
      </c>
      <c r="J23" s="591"/>
      <c r="K23" s="591"/>
      <c r="L23" s="591"/>
      <c r="M23" s="302"/>
      <c r="N23" s="591" t="s">
        <v>145</v>
      </c>
      <c r="O23" s="591"/>
      <c r="P23" s="591"/>
      <c r="Q23" s="172"/>
      <c r="R23" s="178"/>
      <c r="S23" s="176"/>
      <c r="T23" s="143">
        <f t="shared" si="12"/>
        <v>43208</v>
      </c>
      <c r="U23" s="144">
        <f t="shared" si="0"/>
        <v>43208</v>
      </c>
      <c r="V23" s="522" t="str">
        <f>VLOOKUP('H30ごみ収集計画'!C32,'上椎葉ルート'!$W$52:$X$66,2,0)</f>
        <v>   </v>
      </c>
      <c r="W23" s="523"/>
      <c r="X23" s="145">
        <f t="shared" si="13"/>
        <v>43238</v>
      </c>
      <c r="Y23" s="144">
        <f t="shared" si="1"/>
        <v>43238</v>
      </c>
      <c r="Z23" s="522" t="str">
        <f>VLOOKUP('H30ごみ収集計画'!L32,'上椎葉ルート'!$W$52:$X$66,2,0)</f>
        <v>   </v>
      </c>
      <c r="AA23" s="523"/>
      <c r="AB23" s="145">
        <f t="shared" si="14"/>
        <v>43269</v>
      </c>
      <c r="AC23" s="144">
        <f t="shared" si="2"/>
        <v>43269</v>
      </c>
      <c r="AD23" s="520" t="str">
        <f>VLOOKUP('H30ごみ収集計画'!U32,'上椎葉ルート'!$W$52:$X$66,2,0)</f>
        <v>可燃・事生ごみ</v>
      </c>
      <c r="AE23" s="521"/>
      <c r="AF23" s="145">
        <f t="shared" si="15"/>
        <v>43299</v>
      </c>
      <c r="AG23" s="144">
        <f t="shared" si="3"/>
        <v>43299</v>
      </c>
      <c r="AH23" s="522" t="str">
        <f>VLOOKUP('H30ごみ収集計画'!AD32,'上椎葉ルート'!$W$52:$X$66,2,0)</f>
        <v>   </v>
      </c>
      <c r="AI23" s="525"/>
      <c r="AJ23" s="39"/>
      <c r="AK23" s="143">
        <f t="shared" si="16"/>
        <v>43330</v>
      </c>
      <c r="AL23" s="144">
        <f t="shared" si="4"/>
        <v>43330</v>
      </c>
      <c r="AM23" s="522" t="str">
        <f>VLOOKUP('H30ごみ収集計画'!AM32,'上椎葉ルート'!$W$52:$X$66,2,0)</f>
        <v>   </v>
      </c>
      <c r="AN23" s="523"/>
      <c r="AO23" s="145">
        <f t="shared" si="17"/>
        <v>43361</v>
      </c>
      <c r="AP23" s="144">
        <f t="shared" si="5"/>
        <v>43361</v>
      </c>
      <c r="AQ23" s="528" t="str">
        <f>VLOOKUP('H30ごみ収集計画'!AV32,'上椎葉ルート'!$W$52:$X$66,2,0)</f>
        <v>資源プラ</v>
      </c>
      <c r="AR23" s="529"/>
      <c r="AS23" s="145">
        <f t="shared" si="18"/>
        <v>43391</v>
      </c>
      <c r="AT23" s="144">
        <f t="shared" si="6"/>
        <v>43391</v>
      </c>
      <c r="AU23" s="520" t="str">
        <f>VLOOKUP('H30ごみ収集計画'!BE32,'上椎葉ルート'!$W$52:$X$66,2,0)</f>
        <v>可燃・事生ごみ</v>
      </c>
      <c r="AV23" s="521"/>
      <c r="AW23" s="145">
        <f t="shared" si="19"/>
        <v>43422</v>
      </c>
      <c r="AX23" s="144">
        <f t="shared" si="7"/>
        <v>43422</v>
      </c>
      <c r="AY23" s="522" t="str">
        <f>VLOOKUP('H30ごみ収集計画'!BN32,'上椎葉ルート'!$W$52:$X$66,2,0)</f>
        <v>   </v>
      </c>
      <c r="AZ23" s="525"/>
      <c r="BA23" s="191"/>
      <c r="BB23" s="143">
        <f t="shared" si="20"/>
        <v>43452</v>
      </c>
      <c r="BC23" s="144">
        <f t="shared" si="8"/>
        <v>43452</v>
      </c>
      <c r="BD23" s="536" t="str">
        <f>VLOOKUP('H30ごみ収集計画'!BW32,'上椎葉ルート'!$W$52:$X$66,2,0)</f>
        <v>資源プラ</v>
      </c>
      <c r="BE23" s="537"/>
      <c r="BF23" s="145">
        <f t="shared" si="21"/>
        <v>43483</v>
      </c>
      <c r="BG23" s="144">
        <f t="shared" si="9"/>
        <v>43483</v>
      </c>
      <c r="BH23" s="522" t="str">
        <f>VLOOKUP('H30ごみ収集計画'!CF32,'上椎葉ルート'!$W$52:$X$66,2,0)</f>
        <v>   </v>
      </c>
      <c r="BI23" s="523"/>
      <c r="BJ23" s="145">
        <f t="shared" si="22"/>
        <v>43514</v>
      </c>
      <c r="BK23" s="144">
        <f t="shared" si="10"/>
        <v>43514</v>
      </c>
      <c r="BL23" s="520" t="str">
        <f>VLOOKUP('H30ごみ収集計画'!CO32,'上椎葉ルート'!$W$52:$X$66,2,0)</f>
        <v>可燃・事生ごみ</v>
      </c>
      <c r="BM23" s="521"/>
      <c r="BN23" s="145">
        <f t="shared" si="23"/>
        <v>43542</v>
      </c>
      <c r="BO23" s="144">
        <f t="shared" si="11"/>
        <v>43542</v>
      </c>
      <c r="BP23" s="520" t="str">
        <f>VLOOKUP('H30ごみ収集計画'!CX32,'上椎葉ルート'!$W$52:$X$66,2,0)</f>
        <v>可燃・事生ごみ</v>
      </c>
      <c r="BQ23" s="524"/>
      <c r="CA23" s="141"/>
      <c r="CB23" s="142"/>
      <c r="CC23" s="142"/>
      <c r="CD23" s="142"/>
      <c r="CE23" s="142"/>
      <c r="CF23" s="141"/>
      <c r="CG23" s="142"/>
      <c r="CH23" s="142"/>
      <c r="CI23" s="142"/>
      <c r="CJ23" s="142"/>
      <c r="CK23" s="141"/>
      <c r="CL23" s="142"/>
      <c r="CM23" s="142"/>
      <c r="CN23" s="142"/>
      <c r="CO23" s="142"/>
      <c r="CP23" s="141"/>
      <c r="CQ23" s="142"/>
      <c r="CR23" s="142"/>
      <c r="CS23" s="142"/>
      <c r="CT23" s="142"/>
      <c r="CU23" s="142"/>
      <c r="CV23" s="142"/>
    </row>
    <row r="24" spans="1:100" s="86" customFormat="1" ht="18" customHeight="1">
      <c r="A24" s="179"/>
      <c r="B24" s="585"/>
      <c r="C24" s="585"/>
      <c r="D24" s="585"/>
      <c r="E24" s="180"/>
      <c r="F24" s="180"/>
      <c r="G24" s="180"/>
      <c r="H24" s="180"/>
      <c r="I24" s="592"/>
      <c r="J24" s="592"/>
      <c r="K24" s="592"/>
      <c r="L24" s="592"/>
      <c r="M24" s="180"/>
      <c r="N24" s="592"/>
      <c r="O24" s="592"/>
      <c r="P24" s="592"/>
      <c r="Q24" s="180"/>
      <c r="R24" s="181"/>
      <c r="S24" s="176"/>
      <c r="T24" s="143">
        <f t="shared" si="12"/>
        <v>43209</v>
      </c>
      <c r="U24" s="144">
        <f t="shared" si="0"/>
        <v>43209</v>
      </c>
      <c r="V24" s="520" t="str">
        <f>VLOOKUP('H30ごみ収集計画'!C33,'上椎葉ルート'!$W$52:$X$66,2,0)</f>
        <v>可燃・事生ごみ</v>
      </c>
      <c r="W24" s="521"/>
      <c r="X24" s="145">
        <f t="shared" si="13"/>
        <v>43239</v>
      </c>
      <c r="Y24" s="144">
        <f t="shared" si="1"/>
        <v>43239</v>
      </c>
      <c r="Z24" s="522" t="str">
        <f>VLOOKUP('H30ごみ収集計画'!L33,'上椎葉ルート'!$W$52:$X$66,2,0)</f>
        <v>   </v>
      </c>
      <c r="AA24" s="523"/>
      <c r="AB24" s="145">
        <f t="shared" si="14"/>
        <v>43270</v>
      </c>
      <c r="AC24" s="144">
        <f t="shared" si="2"/>
        <v>43270</v>
      </c>
      <c r="AD24" s="534" t="str">
        <f>VLOOKUP('H30ごみ収集計画'!U33,'上椎葉ルート'!$W$52:$X$66,2,0)</f>
        <v>資源プラ</v>
      </c>
      <c r="AE24" s="538"/>
      <c r="AF24" s="145">
        <f t="shared" si="15"/>
        <v>43300</v>
      </c>
      <c r="AG24" s="144">
        <f t="shared" si="3"/>
        <v>43300</v>
      </c>
      <c r="AH24" s="520" t="str">
        <f>VLOOKUP('H30ごみ収集計画'!AD33,'上椎葉ルート'!$W$52:$X$66,2,0)</f>
        <v>可燃・事生ごみ</v>
      </c>
      <c r="AI24" s="524"/>
      <c r="AJ24" s="39"/>
      <c r="AK24" s="143">
        <f t="shared" si="16"/>
        <v>43331</v>
      </c>
      <c r="AL24" s="144">
        <f t="shared" si="4"/>
        <v>43331</v>
      </c>
      <c r="AM24" s="522" t="str">
        <f>VLOOKUP('H30ごみ収集計画'!AM33,'上椎葉ルート'!$W$52:$X$66,2,0)</f>
        <v>   </v>
      </c>
      <c r="AN24" s="523"/>
      <c r="AO24" s="145">
        <f t="shared" si="17"/>
        <v>43362</v>
      </c>
      <c r="AP24" s="144">
        <f t="shared" si="5"/>
        <v>43362</v>
      </c>
      <c r="AQ24" s="522" t="str">
        <f>VLOOKUP('H30ごみ収集計画'!AV33,'上椎葉ルート'!$W$52:$X$66,2,0)</f>
        <v>   </v>
      </c>
      <c r="AR24" s="523"/>
      <c r="AS24" s="145">
        <f t="shared" si="18"/>
        <v>43392</v>
      </c>
      <c r="AT24" s="144">
        <f t="shared" si="6"/>
        <v>43392</v>
      </c>
      <c r="AU24" s="522" t="str">
        <f>VLOOKUP('H30ごみ収集計画'!BE33,'上椎葉ルート'!$W$52:$X$66,2,0)</f>
        <v>   </v>
      </c>
      <c r="AV24" s="523"/>
      <c r="AW24" s="145">
        <f t="shared" si="19"/>
        <v>43423</v>
      </c>
      <c r="AX24" s="144">
        <f t="shared" si="7"/>
        <v>43423</v>
      </c>
      <c r="AY24" s="520" t="str">
        <f>VLOOKUP('H30ごみ収集計画'!BN33,'上椎葉ルート'!$W$52:$X$66,2,0)</f>
        <v>可燃・事生ごみ</v>
      </c>
      <c r="AZ24" s="524"/>
      <c r="BA24" s="191"/>
      <c r="BB24" s="143">
        <f t="shared" si="20"/>
        <v>43453</v>
      </c>
      <c r="BC24" s="144">
        <f t="shared" si="8"/>
        <v>43453</v>
      </c>
      <c r="BD24" s="530" t="str">
        <f>VLOOKUP('H30ごみ収集計画'!BW33,'上椎葉ルート'!$W$52:$X$66,2,0)</f>
        <v>   </v>
      </c>
      <c r="BE24" s="531"/>
      <c r="BF24" s="145">
        <f t="shared" si="21"/>
        <v>43484</v>
      </c>
      <c r="BG24" s="144">
        <f t="shared" si="9"/>
        <v>43484</v>
      </c>
      <c r="BH24" s="522" t="str">
        <f>VLOOKUP('H30ごみ収集計画'!CF33,'上椎葉ルート'!$W$52:$X$66,2,0)</f>
        <v>   </v>
      </c>
      <c r="BI24" s="523"/>
      <c r="BJ24" s="145">
        <f t="shared" si="22"/>
        <v>43515</v>
      </c>
      <c r="BK24" s="144">
        <f t="shared" si="10"/>
        <v>43515</v>
      </c>
      <c r="BL24" s="528" t="str">
        <f>VLOOKUP('H30ごみ収集計画'!CO33,'上椎葉ルート'!$W$52:$X$66,2,0)</f>
        <v>資源プラ</v>
      </c>
      <c r="BM24" s="529"/>
      <c r="BN24" s="145">
        <f t="shared" si="23"/>
        <v>43543</v>
      </c>
      <c r="BO24" s="144">
        <f t="shared" si="11"/>
        <v>43543</v>
      </c>
      <c r="BP24" s="528" t="str">
        <f>VLOOKUP('H30ごみ収集計画'!CX33,'上椎葉ルート'!$W$52:$X$66,2,0)</f>
        <v>資源プラ</v>
      </c>
      <c r="BQ24" s="539"/>
      <c r="CA24" s="141"/>
      <c r="CB24" s="142"/>
      <c r="CC24" s="142"/>
      <c r="CD24" s="142"/>
      <c r="CE24" s="142"/>
      <c r="CF24" s="141"/>
      <c r="CG24" s="142"/>
      <c r="CH24" s="142"/>
      <c r="CI24" s="142"/>
      <c r="CJ24" s="142"/>
      <c r="CK24" s="141"/>
      <c r="CL24" s="142"/>
      <c r="CM24" s="142"/>
      <c r="CN24" s="142"/>
      <c r="CO24" s="142"/>
      <c r="CP24" s="141"/>
      <c r="CQ24" s="142"/>
      <c r="CR24" s="142"/>
      <c r="CS24" s="142"/>
      <c r="CT24" s="142"/>
      <c r="CU24" s="142"/>
      <c r="CV24" s="142"/>
    </row>
    <row r="25" spans="1:100" s="86" customFormat="1" ht="18" customHeight="1">
      <c r="A25" s="660" t="s">
        <v>147</v>
      </c>
      <c r="B25" s="661" t="s">
        <v>146</v>
      </c>
      <c r="C25" s="661"/>
      <c r="D25" s="661"/>
      <c r="E25" s="661"/>
      <c r="F25" s="661" t="s">
        <v>148</v>
      </c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120"/>
      <c r="S25" s="176"/>
      <c r="T25" s="143">
        <f t="shared" si="12"/>
        <v>43210</v>
      </c>
      <c r="U25" s="144">
        <f t="shared" si="0"/>
        <v>43210</v>
      </c>
      <c r="V25" s="522" t="str">
        <f>VLOOKUP('H30ごみ収集計画'!C34,'上椎葉ルート'!$W$52:$X$66,2,0)</f>
        <v>   </v>
      </c>
      <c r="W25" s="523"/>
      <c r="X25" s="145">
        <f t="shared" si="13"/>
        <v>43240</v>
      </c>
      <c r="Y25" s="144">
        <f t="shared" si="1"/>
        <v>43240</v>
      </c>
      <c r="Z25" s="522" t="str">
        <f>VLOOKUP('H30ごみ収集計画'!L34,'上椎葉ルート'!$W$52:$X$66,2,0)</f>
        <v>   </v>
      </c>
      <c r="AA25" s="523"/>
      <c r="AB25" s="145">
        <f t="shared" si="14"/>
        <v>43271</v>
      </c>
      <c r="AC25" s="144">
        <f t="shared" si="2"/>
        <v>43271</v>
      </c>
      <c r="AD25" s="522" t="str">
        <f>VLOOKUP('H30ごみ収集計画'!U34,'上椎葉ルート'!$W$52:$X$66,2,0)</f>
        <v>   </v>
      </c>
      <c r="AE25" s="523"/>
      <c r="AF25" s="145">
        <f t="shared" si="15"/>
        <v>43301</v>
      </c>
      <c r="AG25" s="144">
        <f t="shared" si="3"/>
        <v>43301</v>
      </c>
      <c r="AH25" s="522" t="str">
        <f>VLOOKUP('H30ごみ収集計画'!AD34,'上椎葉ルート'!$W$52:$X$66,2,0)</f>
        <v>   </v>
      </c>
      <c r="AI25" s="525"/>
      <c r="AJ25" s="39"/>
      <c r="AK25" s="143">
        <f t="shared" si="16"/>
        <v>43332</v>
      </c>
      <c r="AL25" s="144">
        <f t="shared" si="4"/>
        <v>43332</v>
      </c>
      <c r="AM25" s="520" t="str">
        <f>VLOOKUP('H30ごみ収集計画'!AM34,'上椎葉ルート'!$W$52:$X$66,2,0)</f>
        <v>可燃・事生ごみ</v>
      </c>
      <c r="AN25" s="521"/>
      <c r="AO25" s="145">
        <f t="shared" si="17"/>
        <v>43363</v>
      </c>
      <c r="AP25" s="144">
        <f t="shared" si="5"/>
        <v>43363</v>
      </c>
      <c r="AQ25" s="520" t="str">
        <f>VLOOKUP('H30ごみ収集計画'!AV34,'上椎葉ルート'!$W$52:$X$66,2,0)</f>
        <v>可燃・事生ごみ</v>
      </c>
      <c r="AR25" s="521"/>
      <c r="AS25" s="145">
        <f t="shared" si="18"/>
        <v>43393</v>
      </c>
      <c r="AT25" s="144">
        <f t="shared" si="6"/>
        <v>43393</v>
      </c>
      <c r="AU25" s="522" t="str">
        <f>VLOOKUP('H30ごみ収集計画'!BE34,'上椎葉ルート'!$W$52:$X$66,2,0)</f>
        <v>   </v>
      </c>
      <c r="AV25" s="523"/>
      <c r="AW25" s="145">
        <f t="shared" si="19"/>
        <v>43424</v>
      </c>
      <c r="AX25" s="144">
        <f t="shared" si="7"/>
        <v>43424</v>
      </c>
      <c r="AY25" s="528" t="str">
        <f>VLOOKUP('H30ごみ収集計画'!BN34,'上椎葉ルート'!$W$52:$X$66,2,0)</f>
        <v>資源プラ</v>
      </c>
      <c r="AZ25" s="539"/>
      <c r="BA25" s="191"/>
      <c r="BB25" s="143">
        <f t="shared" si="20"/>
        <v>43454</v>
      </c>
      <c r="BC25" s="144">
        <f t="shared" si="8"/>
        <v>43454</v>
      </c>
      <c r="BD25" s="532" t="str">
        <f>VLOOKUP('H30ごみ収集計画'!BW34,'上椎葉ルート'!$W$52:$X$66,2,0)</f>
        <v>可燃・事生ごみ</v>
      </c>
      <c r="BE25" s="533"/>
      <c r="BF25" s="145">
        <f t="shared" si="21"/>
        <v>43485</v>
      </c>
      <c r="BG25" s="144">
        <f t="shared" si="9"/>
        <v>43485</v>
      </c>
      <c r="BH25" s="522" t="str">
        <f>VLOOKUP('H30ごみ収集計画'!CF34,'上椎葉ルート'!$W$52:$X$66,2,0)</f>
        <v>   </v>
      </c>
      <c r="BI25" s="523"/>
      <c r="BJ25" s="145">
        <f t="shared" si="22"/>
        <v>43516</v>
      </c>
      <c r="BK25" s="144">
        <f t="shared" si="10"/>
        <v>43516</v>
      </c>
      <c r="BL25" s="522" t="str">
        <f>VLOOKUP('H30ごみ収集計画'!CO34,'上椎葉ルート'!$W$52:$X$66,2,0)</f>
        <v>   </v>
      </c>
      <c r="BM25" s="523"/>
      <c r="BN25" s="145">
        <f t="shared" si="23"/>
        <v>43544</v>
      </c>
      <c r="BO25" s="144">
        <f t="shared" si="11"/>
        <v>43544</v>
      </c>
      <c r="BP25" s="522" t="str">
        <f>VLOOKUP('H30ごみ収集計画'!CX34,'上椎葉ルート'!$W$52:$X$66,2,0)</f>
        <v>   </v>
      </c>
      <c r="BQ25" s="525"/>
      <c r="CA25" s="141"/>
      <c r="CB25" s="142"/>
      <c r="CC25" s="142"/>
      <c r="CD25" s="142"/>
      <c r="CE25" s="142"/>
      <c r="CF25" s="141"/>
      <c r="CG25" s="142"/>
      <c r="CH25" s="142"/>
      <c r="CI25" s="142"/>
      <c r="CJ25" s="142"/>
      <c r="CK25" s="141"/>
      <c r="CL25" s="142"/>
      <c r="CM25" s="142"/>
      <c r="CN25" s="142"/>
      <c r="CO25" s="142"/>
      <c r="CP25" s="141"/>
      <c r="CQ25" s="142"/>
      <c r="CR25" s="142"/>
      <c r="CS25" s="142"/>
      <c r="CT25" s="142"/>
      <c r="CU25" s="142"/>
      <c r="CV25" s="142"/>
    </row>
    <row r="26" spans="1:100" s="86" customFormat="1" ht="18" customHeight="1">
      <c r="A26" s="618"/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120"/>
      <c r="S26" s="177"/>
      <c r="T26" s="143">
        <f t="shared" si="12"/>
        <v>43211</v>
      </c>
      <c r="U26" s="144">
        <f t="shared" si="0"/>
        <v>43211</v>
      </c>
      <c r="V26" s="522" t="str">
        <f>VLOOKUP('H30ごみ収集計画'!C35,'上椎葉ルート'!$W$52:$X$66,2,0)</f>
        <v>   </v>
      </c>
      <c r="W26" s="523"/>
      <c r="X26" s="145">
        <f t="shared" si="13"/>
        <v>43241</v>
      </c>
      <c r="Y26" s="144">
        <f t="shared" si="1"/>
        <v>43241</v>
      </c>
      <c r="Z26" s="520" t="str">
        <f>VLOOKUP('H30ごみ収集計画'!L35,'上椎葉ルート'!$W$52:$X$66,2,0)</f>
        <v>可燃・事生ごみ</v>
      </c>
      <c r="AA26" s="521"/>
      <c r="AB26" s="145">
        <f t="shared" si="14"/>
        <v>43272</v>
      </c>
      <c r="AC26" s="144">
        <f t="shared" si="2"/>
        <v>43272</v>
      </c>
      <c r="AD26" s="520" t="str">
        <f>VLOOKUP('H30ごみ収集計画'!U35,'上椎葉ルート'!$W$52:$X$66,2,0)</f>
        <v>可燃・事生ごみ</v>
      </c>
      <c r="AE26" s="521"/>
      <c r="AF26" s="145">
        <f t="shared" si="15"/>
        <v>43302</v>
      </c>
      <c r="AG26" s="144">
        <f t="shared" si="3"/>
        <v>43302</v>
      </c>
      <c r="AH26" s="522" t="str">
        <f>VLOOKUP('H30ごみ収集計画'!AD35,'上椎葉ルート'!$W$52:$X$66,2,0)</f>
        <v>   </v>
      </c>
      <c r="AI26" s="525"/>
      <c r="AJ26" s="39"/>
      <c r="AK26" s="143">
        <f t="shared" si="16"/>
        <v>43333</v>
      </c>
      <c r="AL26" s="144">
        <f t="shared" si="4"/>
        <v>43333</v>
      </c>
      <c r="AM26" s="534" t="str">
        <f>VLOOKUP('H30ごみ収集計画'!AM35,'上椎葉ルート'!$W$52:$X$66,2,0)</f>
        <v>資源プラ</v>
      </c>
      <c r="AN26" s="538"/>
      <c r="AO26" s="145">
        <f t="shared" si="17"/>
        <v>43364</v>
      </c>
      <c r="AP26" s="144">
        <f t="shared" si="5"/>
        <v>43364</v>
      </c>
      <c r="AQ26" s="522" t="str">
        <f>VLOOKUP('H30ごみ収集計画'!AV35,'上椎葉ルート'!$W$52:$X$66,2,0)</f>
        <v>   </v>
      </c>
      <c r="AR26" s="523"/>
      <c r="AS26" s="145">
        <f t="shared" si="18"/>
        <v>43394</v>
      </c>
      <c r="AT26" s="144">
        <f t="shared" si="6"/>
        <v>43394</v>
      </c>
      <c r="AU26" s="522" t="str">
        <f>VLOOKUP('H30ごみ収集計画'!BE35,'上椎葉ルート'!$W$52:$X$66,2,0)</f>
        <v>   </v>
      </c>
      <c r="AV26" s="523"/>
      <c r="AW26" s="145">
        <f t="shared" si="19"/>
        <v>43425</v>
      </c>
      <c r="AX26" s="144">
        <f t="shared" si="7"/>
        <v>43425</v>
      </c>
      <c r="AY26" s="522" t="str">
        <f>VLOOKUP('H30ごみ収集計画'!BN35,'上椎葉ルート'!$W$52:$X$66,2,0)</f>
        <v>   </v>
      </c>
      <c r="AZ26" s="525"/>
      <c r="BA26" s="191"/>
      <c r="BB26" s="143">
        <f t="shared" si="20"/>
        <v>43455</v>
      </c>
      <c r="BC26" s="144">
        <f t="shared" si="8"/>
        <v>43455</v>
      </c>
      <c r="BD26" s="530" t="str">
        <f>VLOOKUP('H30ごみ収集計画'!BW35,'上椎葉ルート'!$W$52:$X$66,2,0)</f>
        <v>   </v>
      </c>
      <c r="BE26" s="531"/>
      <c r="BF26" s="145">
        <f t="shared" si="21"/>
        <v>43486</v>
      </c>
      <c r="BG26" s="144">
        <f t="shared" si="9"/>
        <v>43486</v>
      </c>
      <c r="BH26" s="520" t="str">
        <f>VLOOKUP('H30ごみ収集計画'!CF35,'上椎葉ルート'!$W$52:$X$66,2,0)</f>
        <v>可燃・事生ごみ</v>
      </c>
      <c r="BI26" s="521"/>
      <c r="BJ26" s="145">
        <f t="shared" si="22"/>
        <v>43517</v>
      </c>
      <c r="BK26" s="144">
        <f t="shared" si="10"/>
        <v>43517</v>
      </c>
      <c r="BL26" s="520" t="str">
        <f>VLOOKUP('H30ごみ収集計画'!CO35,'上椎葉ルート'!$W$52:$X$66,2,0)</f>
        <v>可燃・事生ごみ</v>
      </c>
      <c r="BM26" s="521"/>
      <c r="BN26" s="145">
        <f t="shared" si="23"/>
        <v>43545</v>
      </c>
      <c r="BO26" s="144">
        <f t="shared" si="11"/>
        <v>43545</v>
      </c>
      <c r="BP26" s="520" t="str">
        <f>VLOOKUP('H30ごみ収集計画'!CX35,'上椎葉ルート'!$W$52:$X$66,2,0)</f>
        <v>可燃・事生ごみ</v>
      </c>
      <c r="BQ26" s="524"/>
      <c r="CA26" s="141"/>
      <c r="CB26" s="142"/>
      <c r="CC26" s="142"/>
      <c r="CD26" s="142"/>
      <c r="CE26" s="142"/>
      <c r="CF26" s="141"/>
      <c r="CG26" s="142"/>
      <c r="CH26" s="142"/>
      <c r="CI26" s="142"/>
      <c r="CJ26" s="142"/>
      <c r="CK26" s="141"/>
      <c r="CL26" s="142"/>
      <c r="CM26" s="142"/>
      <c r="CN26" s="142"/>
      <c r="CO26" s="142"/>
      <c r="CP26" s="141"/>
      <c r="CQ26" s="142"/>
      <c r="CR26" s="142"/>
      <c r="CS26" s="142"/>
      <c r="CT26" s="142"/>
      <c r="CU26" s="142"/>
      <c r="CV26" s="142"/>
    </row>
    <row r="27" spans="1:100" s="86" customFormat="1" ht="18" customHeight="1">
      <c r="A27" s="618" t="s">
        <v>147</v>
      </c>
      <c r="B27" s="619" t="s">
        <v>143</v>
      </c>
      <c r="C27" s="619"/>
      <c r="D27" s="619"/>
      <c r="E27" s="619"/>
      <c r="F27" s="619" t="s">
        <v>149</v>
      </c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/>
      <c r="S27" s="120"/>
      <c r="T27" s="143">
        <f t="shared" si="12"/>
        <v>43212</v>
      </c>
      <c r="U27" s="144">
        <f t="shared" si="0"/>
        <v>43212</v>
      </c>
      <c r="V27" s="522" t="str">
        <f>VLOOKUP('H30ごみ収集計画'!C36,'上椎葉ルート'!$W$52:$X$66,2,0)</f>
        <v>   </v>
      </c>
      <c r="W27" s="523"/>
      <c r="X27" s="145">
        <f t="shared" si="13"/>
        <v>43242</v>
      </c>
      <c r="Y27" s="144">
        <f t="shared" si="1"/>
        <v>43242</v>
      </c>
      <c r="Z27" s="522" t="str">
        <f>VLOOKUP('H30ごみ収集計画'!L36,'上椎葉ルート'!$W$52:$X$66,2,0)</f>
        <v>   </v>
      </c>
      <c r="AA27" s="523"/>
      <c r="AB27" s="145">
        <f t="shared" si="14"/>
        <v>43273</v>
      </c>
      <c r="AC27" s="144">
        <f t="shared" si="2"/>
        <v>43273</v>
      </c>
      <c r="AD27" s="522" t="str">
        <f>VLOOKUP('H30ごみ収集計画'!U36,'上椎葉ルート'!$W$52:$X$66,2,0)</f>
        <v>   </v>
      </c>
      <c r="AE27" s="523"/>
      <c r="AF27" s="145">
        <f t="shared" si="15"/>
        <v>43303</v>
      </c>
      <c r="AG27" s="144">
        <f t="shared" si="3"/>
        <v>43303</v>
      </c>
      <c r="AH27" s="522" t="str">
        <f>VLOOKUP('H30ごみ収集計画'!AD36,'上椎葉ルート'!$W$52:$X$66,2,0)</f>
        <v>   </v>
      </c>
      <c r="AI27" s="525"/>
      <c r="AJ27" s="39"/>
      <c r="AK27" s="143">
        <f t="shared" si="16"/>
        <v>43334</v>
      </c>
      <c r="AL27" s="144">
        <f t="shared" si="4"/>
        <v>43334</v>
      </c>
      <c r="AM27" s="522" t="str">
        <f>VLOOKUP('H30ごみ収集計画'!AM36,'上椎葉ルート'!$W$52:$X$66,2,0)</f>
        <v>   </v>
      </c>
      <c r="AN27" s="523"/>
      <c r="AO27" s="145">
        <f t="shared" si="17"/>
        <v>43365</v>
      </c>
      <c r="AP27" s="144">
        <f t="shared" si="5"/>
        <v>43365</v>
      </c>
      <c r="AQ27" s="522" t="str">
        <f>VLOOKUP('H30ごみ収集計画'!AV36,'上椎葉ルート'!$W$52:$X$66,2,0)</f>
        <v>   </v>
      </c>
      <c r="AR27" s="523"/>
      <c r="AS27" s="145">
        <f t="shared" si="18"/>
        <v>43395</v>
      </c>
      <c r="AT27" s="144">
        <f t="shared" si="6"/>
        <v>43395</v>
      </c>
      <c r="AU27" s="520" t="str">
        <f>VLOOKUP('H30ごみ収集計画'!BE36,'上椎葉ルート'!$W$52:$X$66,2,0)</f>
        <v>可燃・事生ごみ</v>
      </c>
      <c r="AV27" s="521"/>
      <c r="AW27" s="145">
        <f t="shared" si="19"/>
        <v>43426</v>
      </c>
      <c r="AX27" s="144">
        <f t="shared" si="7"/>
        <v>43426</v>
      </c>
      <c r="AY27" s="520" t="str">
        <f>VLOOKUP('H30ごみ収集計画'!BN36,'上椎葉ルート'!$W$52:$X$66,2,0)</f>
        <v>可燃・事生ごみ</v>
      </c>
      <c r="AZ27" s="524"/>
      <c r="BA27" s="191"/>
      <c r="BB27" s="143">
        <f t="shared" si="20"/>
        <v>43456</v>
      </c>
      <c r="BC27" s="144">
        <f t="shared" si="8"/>
        <v>43456</v>
      </c>
      <c r="BD27" s="530" t="str">
        <f>VLOOKUP('H30ごみ収集計画'!BW36,'上椎葉ルート'!$W$52:$X$66,2,0)</f>
        <v>   </v>
      </c>
      <c r="BE27" s="531"/>
      <c r="BF27" s="145">
        <f t="shared" si="21"/>
        <v>43487</v>
      </c>
      <c r="BG27" s="144">
        <f t="shared" si="9"/>
        <v>43487</v>
      </c>
      <c r="BH27" s="528" t="str">
        <f>VLOOKUP('H30ごみ収集計画'!CF36,'上椎葉ルート'!$W$52:$X$66,2,0)</f>
        <v>資源プラ</v>
      </c>
      <c r="BI27" s="529"/>
      <c r="BJ27" s="145">
        <f t="shared" si="22"/>
        <v>43518</v>
      </c>
      <c r="BK27" s="144">
        <f t="shared" si="10"/>
        <v>43518</v>
      </c>
      <c r="BL27" s="522" t="str">
        <f>VLOOKUP('H30ごみ収集計画'!CO36,'上椎葉ルート'!$W$52:$X$66,2,0)</f>
        <v>   </v>
      </c>
      <c r="BM27" s="523"/>
      <c r="BN27" s="145">
        <f t="shared" si="23"/>
        <v>43546</v>
      </c>
      <c r="BO27" s="144">
        <f t="shared" si="11"/>
        <v>43546</v>
      </c>
      <c r="BP27" s="522" t="str">
        <f>VLOOKUP('H30ごみ収集計画'!CX36,'上椎葉ルート'!$W$52:$X$66,2,0)</f>
        <v>   </v>
      </c>
      <c r="BQ27" s="525"/>
      <c r="CA27" s="141"/>
      <c r="CB27" s="142"/>
      <c r="CC27" s="142"/>
      <c r="CD27" s="142"/>
      <c r="CE27" s="142"/>
      <c r="CF27" s="141"/>
      <c r="CG27" s="142"/>
      <c r="CH27" s="142"/>
      <c r="CI27" s="142"/>
      <c r="CJ27" s="142"/>
      <c r="CK27" s="141"/>
      <c r="CL27" s="142"/>
      <c r="CM27" s="142"/>
      <c r="CN27" s="142"/>
      <c r="CO27" s="142"/>
      <c r="CP27" s="141"/>
      <c r="CQ27" s="142"/>
      <c r="CR27" s="142"/>
      <c r="CS27" s="142"/>
      <c r="CT27" s="142"/>
      <c r="CU27" s="142"/>
      <c r="CV27" s="142"/>
    </row>
    <row r="28" spans="1:100" s="86" customFormat="1" ht="18" customHeight="1">
      <c r="A28" s="618"/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/>
      <c r="S28"/>
      <c r="T28" s="143">
        <f t="shared" si="12"/>
        <v>43213</v>
      </c>
      <c r="U28" s="144">
        <f t="shared" si="0"/>
        <v>43213</v>
      </c>
      <c r="V28" s="520" t="str">
        <f>VLOOKUP('H30ごみ収集計画'!C37,'上椎葉ルート'!$W$52:$X$66,2,0)</f>
        <v>可燃・事生ごみ</v>
      </c>
      <c r="W28" s="521"/>
      <c r="X28" s="145">
        <f t="shared" si="13"/>
        <v>43243</v>
      </c>
      <c r="Y28" s="144">
        <f t="shared" si="1"/>
        <v>43243</v>
      </c>
      <c r="Z28" s="522" t="str">
        <f>VLOOKUP('H30ごみ収集計画'!L37,'上椎葉ルート'!$W$52:$X$66,2,0)</f>
        <v>   </v>
      </c>
      <c r="AA28" s="523"/>
      <c r="AB28" s="145">
        <f t="shared" si="14"/>
        <v>43274</v>
      </c>
      <c r="AC28" s="144">
        <f t="shared" si="2"/>
        <v>43274</v>
      </c>
      <c r="AD28" s="522" t="str">
        <f>VLOOKUP('H30ごみ収集計画'!U37,'上椎葉ルート'!$W$52:$X$66,2,0)</f>
        <v>   </v>
      </c>
      <c r="AE28" s="523"/>
      <c r="AF28" s="145">
        <f t="shared" si="15"/>
        <v>43304</v>
      </c>
      <c r="AG28" s="144">
        <f t="shared" si="3"/>
        <v>43304</v>
      </c>
      <c r="AH28" s="520" t="str">
        <f>VLOOKUP('H30ごみ収集計画'!AD37,'上椎葉ルート'!$W$52:$X$66,2,0)</f>
        <v>可燃・事生ごみ</v>
      </c>
      <c r="AI28" s="524"/>
      <c r="AJ28" s="39"/>
      <c r="AK28" s="143">
        <f t="shared" si="16"/>
        <v>43335</v>
      </c>
      <c r="AL28" s="144">
        <f t="shared" si="4"/>
        <v>43335</v>
      </c>
      <c r="AM28" s="520" t="str">
        <f>VLOOKUP('H30ごみ収集計画'!AM37,'上椎葉ルート'!$W$52:$X$66,2,0)</f>
        <v>可燃・事生ごみ</v>
      </c>
      <c r="AN28" s="521"/>
      <c r="AO28" s="145">
        <f t="shared" si="17"/>
        <v>43366</v>
      </c>
      <c r="AP28" s="144">
        <f t="shared" si="5"/>
        <v>43366</v>
      </c>
      <c r="AQ28" s="522" t="str">
        <f>VLOOKUP('H30ごみ収集計画'!AV37,'上椎葉ルート'!$W$52:$X$66,2,0)</f>
        <v>   </v>
      </c>
      <c r="AR28" s="523"/>
      <c r="AS28" s="145">
        <f t="shared" si="18"/>
        <v>43396</v>
      </c>
      <c r="AT28" s="144">
        <f t="shared" si="6"/>
        <v>43396</v>
      </c>
      <c r="AU28" s="522" t="str">
        <f>VLOOKUP('H30ごみ収集計画'!BE37,'上椎葉ルート'!$W$52:$X$66,2,0)</f>
        <v>   </v>
      </c>
      <c r="AV28" s="523"/>
      <c r="AW28" s="145">
        <f t="shared" si="19"/>
        <v>43427</v>
      </c>
      <c r="AX28" s="144">
        <f t="shared" si="7"/>
        <v>43427</v>
      </c>
      <c r="AY28" s="522" t="str">
        <f>VLOOKUP('H30ごみ収集計画'!BN37,'上椎葉ルート'!$W$52:$X$66,2,0)</f>
        <v>   </v>
      </c>
      <c r="AZ28" s="525"/>
      <c r="BA28" s="191"/>
      <c r="BB28" s="143">
        <f t="shared" si="20"/>
        <v>43457</v>
      </c>
      <c r="BC28" s="144">
        <f t="shared" si="8"/>
        <v>43457</v>
      </c>
      <c r="BD28" s="530" t="str">
        <f>VLOOKUP('H30ごみ収集計画'!BW37,'上椎葉ルート'!$W$52:$X$66,2,0)</f>
        <v>   </v>
      </c>
      <c r="BE28" s="531"/>
      <c r="BF28" s="145">
        <f t="shared" si="21"/>
        <v>43488</v>
      </c>
      <c r="BG28" s="144">
        <f t="shared" si="9"/>
        <v>43488</v>
      </c>
      <c r="BH28" s="522" t="str">
        <f>VLOOKUP('H30ごみ収集計画'!CF37,'上椎葉ルート'!$W$52:$X$66,2,0)</f>
        <v>   </v>
      </c>
      <c r="BI28" s="523"/>
      <c r="BJ28" s="145">
        <f t="shared" si="22"/>
        <v>43519</v>
      </c>
      <c r="BK28" s="144">
        <f t="shared" si="10"/>
        <v>43519</v>
      </c>
      <c r="BL28" s="522" t="str">
        <f>VLOOKUP('H30ごみ収集計画'!CO37,'上椎葉ルート'!$W$52:$X$66,2,0)</f>
        <v>   </v>
      </c>
      <c r="BM28" s="523"/>
      <c r="BN28" s="145">
        <f t="shared" si="23"/>
        <v>43547</v>
      </c>
      <c r="BO28" s="144">
        <f t="shared" si="11"/>
        <v>43547</v>
      </c>
      <c r="BP28" s="522" t="str">
        <f>VLOOKUP('H30ごみ収集計画'!CX37,'上椎葉ルート'!$W$52:$X$66,2,0)</f>
        <v>   </v>
      </c>
      <c r="BQ28" s="525"/>
      <c r="CA28" s="141"/>
      <c r="CB28" s="142"/>
      <c r="CC28" s="142"/>
      <c r="CD28" s="142"/>
      <c r="CE28" s="142"/>
      <c r="CF28" s="141"/>
      <c r="CG28" s="142"/>
      <c r="CH28" s="142"/>
      <c r="CI28" s="142"/>
      <c r="CJ28" s="142"/>
      <c r="CK28" s="141"/>
      <c r="CL28" s="142"/>
      <c r="CM28" s="142"/>
      <c r="CN28" s="142"/>
      <c r="CO28" s="142"/>
      <c r="CP28" s="141"/>
      <c r="CQ28" s="142"/>
      <c r="CR28" s="142"/>
      <c r="CS28" s="142"/>
      <c r="CT28" s="142"/>
      <c r="CU28" s="142"/>
      <c r="CV28" s="142"/>
    </row>
    <row r="29" spans="1:100" s="86" customFormat="1" ht="18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/>
      <c r="S29"/>
      <c r="T29" s="143">
        <f t="shared" si="12"/>
        <v>43214</v>
      </c>
      <c r="U29" s="144">
        <f t="shared" si="0"/>
        <v>43214</v>
      </c>
      <c r="V29" s="522" t="str">
        <f>VLOOKUP('H30ごみ収集計画'!C38,'上椎葉ルート'!$W$52:$X$66,2,0)</f>
        <v>   </v>
      </c>
      <c r="W29" s="523"/>
      <c r="X29" s="145">
        <f t="shared" si="13"/>
        <v>43244</v>
      </c>
      <c r="Y29" s="144">
        <f t="shared" si="1"/>
        <v>43244</v>
      </c>
      <c r="Z29" s="520" t="str">
        <f>VLOOKUP('H30ごみ収集計画'!L38,'上椎葉ルート'!$W$52:$X$66,2,0)</f>
        <v>可燃・事生ごみ</v>
      </c>
      <c r="AA29" s="521"/>
      <c r="AB29" s="145">
        <f t="shared" si="14"/>
        <v>43275</v>
      </c>
      <c r="AC29" s="144">
        <f t="shared" si="2"/>
        <v>43275</v>
      </c>
      <c r="AD29" s="522" t="str">
        <f>VLOOKUP('H30ごみ収集計画'!U38,'上椎葉ルート'!$W$52:$X$66,2,0)</f>
        <v>   </v>
      </c>
      <c r="AE29" s="523"/>
      <c r="AF29" s="145">
        <f t="shared" si="15"/>
        <v>43305</v>
      </c>
      <c r="AG29" s="144">
        <f t="shared" si="3"/>
        <v>43305</v>
      </c>
      <c r="AH29" s="522" t="str">
        <f>VLOOKUP('H30ごみ収集計画'!AD38,'上椎葉ルート'!$W$52:$X$66,2,0)</f>
        <v>   </v>
      </c>
      <c r="AI29" s="525"/>
      <c r="AJ29" s="39"/>
      <c r="AK29" s="143">
        <f t="shared" si="16"/>
        <v>43336</v>
      </c>
      <c r="AL29" s="144">
        <f t="shared" si="4"/>
        <v>43336</v>
      </c>
      <c r="AM29" s="522" t="str">
        <f>VLOOKUP('H30ごみ収集計画'!AM38,'上椎葉ルート'!$W$52:$X$66,2,0)</f>
        <v>   </v>
      </c>
      <c r="AN29" s="523"/>
      <c r="AO29" s="145">
        <f t="shared" si="17"/>
        <v>43367</v>
      </c>
      <c r="AP29" s="144">
        <f t="shared" si="5"/>
        <v>43367</v>
      </c>
      <c r="AQ29" s="520" t="str">
        <f>VLOOKUP('H30ごみ収集計画'!AV38,'上椎葉ルート'!$W$52:$X$66,2,0)</f>
        <v>可燃・事生ごみ</v>
      </c>
      <c r="AR29" s="521"/>
      <c r="AS29" s="145">
        <f t="shared" si="18"/>
        <v>43397</v>
      </c>
      <c r="AT29" s="144">
        <f t="shared" si="6"/>
        <v>43397</v>
      </c>
      <c r="AU29" s="522" t="str">
        <f>VLOOKUP('H30ごみ収集計画'!BE38,'上椎葉ルート'!$W$52:$X$66,2,0)</f>
        <v>   </v>
      </c>
      <c r="AV29" s="523"/>
      <c r="AW29" s="145">
        <f t="shared" si="19"/>
        <v>43428</v>
      </c>
      <c r="AX29" s="144">
        <f t="shared" si="7"/>
        <v>43428</v>
      </c>
      <c r="AY29" s="522" t="str">
        <f>VLOOKUP('H30ごみ収集計画'!BN38,'上椎葉ルート'!$W$52:$X$66,2,0)</f>
        <v>   </v>
      </c>
      <c r="AZ29" s="525"/>
      <c r="BA29" s="191"/>
      <c r="BB29" s="143">
        <f t="shared" si="20"/>
        <v>43458</v>
      </c>
      <c r="BC29" s="144">
        <f t="shared" si="8"/>
        <v>43458</v>
      </c>
      <c r="BD29" s="532" t="str">
        <f>VLOOKUP('H30ごみ収集計画'!BW38,'上椎葉ルート'!$W$52:$X$66,2,0)</f>
        <v>可燃・事生ごみ</v>
      </c>
      <c r="BE29" s="533"/>
      <c r="BF29" s="145">
        <f t="shared" si="21"/>
        <v>43489</v>
      </c>
      <c r="BG29" s="144">
        <f t="shared" si="9"/>
        <v>43489</v>
      </c>
      <c r="BH29" s="520" t="str">
        <f>VLOOKUP('H30ごみ収集計画'!CF38,'上椎葉ルート'!$W$52:$X$66,2,0)</f>
        <v>可燃・事生ごみ</v>
      </c>
      <c r="BI29" s="521"/>
      <c r="BJ29" s="145">
        <f t="shared" si="22"/>
        <v>43520</v>
      </c>
      <c r="BK29" s="144">
        <f t="shared" si="10"/>
        <v>43520</v>
      </c>
      <c r="BL29" s="522" t="str">
        <f>VLOOKUP('H30ごみ収集計画'!CO38,'上椎葉ルート'!$W$52:$X$66,2,0)</f>
        <v>   </v>
      </c>
      <c r="BM29" s="523"/>
      <c r="BN29" s="145">
        <f t="shared" si="23"/>
        <v>43548</v>
      </c>
      <c r="BO29" s="144">
        <f t="shared" si="11"/>
        <v>43548</v>
      </c>
      <c r="BP29" s="522" t="str">
        <f>VLOOKUP('H30ごみ収集計画'!CX38,'上椎葉ルート'!$W$52:$X$66,2,0)</f>
        <v>   </v>
      </c>
      <c r="BQ29" s="525"/>
      <c r="CA29" s="141"/>
      <c r="CB29" s="142"/>
      <c r="CC29" s="142"/>
      <c r="CD29" s="142"/>
      <c r="CE29" s="142"/>
      <c r="CF29" s="141"/>
      <c r="CG29" s="142"/>
      <c r="CH29" s="142"/>
      <c r="CI29" s="142"/>
      <c r="CJ29" s="142"/>
      <c r="CK29" s="141"/>
      <c r="CL29" s="142"/>
      <c r="CM29" s="142"/>
      <c r="CN29" s="142"/>
      <c r="CO29" s="142"/>
      <c r="CP29" s="141"/>
      <c r="CQ29" s="142"/>
      <c r="CR29" s="142"/>
      <c r="CS29" s="142"/>
      <c r="CT29" s="142"/>
      <c r="CU29" s="142"/>
      <c r="CV29" s="142"/>
    </row>
    <row r="30" spans="1:100" s="86" customFormat="1" ht="18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/>
      <c r="S30" s="124"/>
      <c r="T30" s="143">
        <f t="shared" si="12"/>
        <v>43215</v>
      </c>
      <c r="U30" s="144">
        <f t="shared" si="0"/>
        <v>43215</v>
      </c>
      <c r="V30" s="522" t="str">
        <f>VLOOKUP('H30ごみ収集計画'!C39,'上椎葉ルート'!$W$52:$X$66,2,0)</f>
        <v>   </v>
      </c>
      <c r="W30" s="523"/>
      <c r="X30" s="145">
        <f>X29+1</f>
        <v>43245</v>
      </c>
      <c r="Y30" s="144">
        <f t="shared" si="1"/>
        <v>43245</v>
      </c>
      <c r="Z30" s="522" t="str">
        <f>VLOOKUP('H30ごみ収集計画'!L39,'上椎葉ルート'!$W$52:$X$66,2,0)</f>
        <v>   </v>
      </c>
      <c r="AA30" s="523"/>
      <c r="AB30" s="145">
        <f t="shared" si="14"/>
        <v>43276</v>
      </c>
      <c r="AC30" s="144">
        <f t="shared" si="2"/>
        <v>43276</v>
      </c>
      <c r="AD30" s="520" t="str">
        <f>VLOOKUP('H30ごみ収集計画'!U39,'上椎葉ルート'!$W$52:$X$66,2,0)</f>
        <v>可燃・事生ごみ</v>
      </c>
      <c r="AE30" s="521"/>
      <c r="AF30" s="145">
        <f t="shared" si="15"/>
        <v>43306</v>
      </c>
      <c r="AG30" s="144">
        <f t="shared" si="3"/>
        <v>43306</v>
      </c>
      <c r="AH30" s="522" t="str">
        <f>VLOOKUP('H30ごみ収集計画'!AD39,'上椎葉ルート'!$W$52:$X$66,2,0)</f>
        <v>   </v>
      </c>
      <c r="AI30" s="525"/>
      <c r="AJ30" s="39"/>
      <c r="AK30" s="143">
        <f t="shared" si="16"/>
        <v>43337</v>
      </c>
      <c r="AL30" s="144">
        <f t="shared" si="4"/>
        <v>43337</v>
      </c>
      <c r="AM30" s="522" t="str">
        <f>VLOOKUP('H30ごみ収集計画'!AM39,'上椎葉ルート'!$W$52:$X$66,2,0)</f>
        <v>   </v>
      </c>
      <c r="AN30" s="523"/>
      <c r="AO30" s="145">
        <f t="shared" si="17"/>
        <v>43368</v>
      </c>
      <c r="AP30" s="144">
        <f t="shared" si="5"/>
        <v>43368</v>
      </c>
      <c r="AQ30" s="522" t="str">
        <f>VLOOKUP('H30ごみ収集計画'!AV39,'上椎葉ルート'!$W$52:$X$66,2,0)</f>
        <v>   </v>
      </c>
      <c r="AR30" s="523"/>
      <c r="AS30" s="145">
        <f t="shared" si="18"/>
        <v>43398</v>
      </c>
      <c r="AT30" s="144">
        <f t="shared" si="6"/>
        <v>43398</v>
      </c>
      <c r="AU30" s="520" t="str">
        <f>VLOOKUP('H30ごみ収集計画'!BE39,'上椎葉ルート'!$W$52:$X$66,2,0)</f>
        <v>可燃・事生ごみ</v>
      </c>
      <c r="AV30" s="521"/>
      <c r="AW30" s="145">
        <f t="shared" si="19"/>
        <v>43429</v>
      </c>
      <c r="AX30" s="144">
        <f t="shared" si="7"/>
        <v>43429</v>
      </c>
      <c r="AY30" s="522" t="str">
        <f>VLOOKUP('H30ごみ収集計画'!BN39,'上椎葉ルート'!$W$52:$X$66,2,0)</f>
        <v>   </v>
      </c>
      <c r="AZ30" s="525"/>
      <c r="BA30" s="191"/>
      <c r="BB30" s="143">
        <f t="shared" si="20"/>
        <v>43459</v>
      </c>
      <c r="BC30" s="144">
        <f t="shared" si="8"/>
        <v>43459</v>
      </c>
      <c r="BD30" s="530" t="str">
        <f>VLOOKUP('H30ごみ収集計画'!BW39,'上椎葉ルート'!$W$52:$X$66,2,0)</f>
        <v>   </v>
      </c>
      <c r="BE30" s="531"/>
      <c r="BF30" s="145">
        <f t="shared" si="21"/>
        <v>43490</v>
      </c>
      <c r="BG30" s="144">
        <f t="shared" si="9"/>
        <v>43490</v>
      </c>
      <c r="BH30" s="522" t="str">
        <f>VLOOKUP('H30ごみ収集計画'!CF39,'上椎葉ルート'!$W$52:$X$66,2,0)</f>
        <v>   </v>
      </c>
      <c r="BI30" s="523"/>
      <c r="BJ30" s="145">
        <f t="shared" si="22"/>
        <v>43521</v>
      </c>
      <c r="BK30" s="144">
        <f t="shared" si="10"/>
        <v>43521</v>
      </c>
      <c r="BL30" s="520" t="str">
        <f>VLOOKUP('H30ごみ収集計画'!CO39,'上椎葉ルート'!$W$52:$X$66,2,0)</f>
        <v>可燃・事生ごみ</v>
      </c>
      <c r="BM30" s="521"/>
      <c r="BN30" s="145">
        <f t="shared" si="23"/>
        <v>43549</v>
      </c>
      <c r="BO30" s="144">
        <f t="shared" si="11"/>
        <v>43549</v>
      </c>
      <c r="BP30" s="520" t="str">
        <f>VLOOKUP('H30ごみ収集計画'!CX39,'上椎葉ルート'!$W$52:$X$66,2,0)</f>
        <v>可燃・事生ごみ</v>
      </c>
      <c r="BQ30" s="524"/>
      <c r="CA30" s="141"/>
      <c r="CB30" s="142"/>
      <c r="CC30" s="142"/>
      <c r="CD30" s="142"/>
      <c r="CE30" s="142"/>
      <c r="CF30" s="141"/>
      <c r="CG30" s="142"/>
      <c r="CH30" s="142"/>
      <c r="CI30" s="142"/>
      <c r="CJ30" s="142"/>
      <c r="CK30" s="141"/>
      <c r="CL30" s="142"/>
      <c r="CM30" s="142"/>
      <c r="CN30" s="142"/>
      <c r="CO30" s="142"/>
      <c r="CP30" s="141"/>
      <c r="CQ30" s="142"/>
      <c r="CR30" s="142"/>
      <c r="CS30" s="142"/>
      <c r="CT30" s="142"/>
      <c r="CU30" s="142"/>
      <c r="CV30" s="142"/>
    </row>
    <row r="31" spans="3:100" s="86" customFormat="1" ht="18" customHeight="1"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24"/>
      <c r="T31" s="143">
        <f t="shared" si="12"/>
        <v>43216</v>
      </c>
      <c r="U31" s="144">
        <f t="shared" si="0"/>
        <v>43216</v>
      </c>
      <c r="V31" s="520" t="str">
        <f>VLOOKUP('H30ごみ収集計画'!C40,'上椎葉ルート'!$W$52:$X$66,2,0)</f>
        <v>可燃・事生ごみ</v>
      </c>
      <c r="W31" s="521"/>
      <c r="X31" s="145">
        <f t="shared" si="13"/>
        <v>43246</v>
      </c>
      <c r="Y31" s="144">
        <f t="shared" si="1"/>
        <v>43246</v>
      </c>
      <c r="Z31" s="522" t="str">
        <f>VLOOKUP('H30ごみ収集計画'!L40,'上椎葉ルート'!$W$52:$X$66,2,0)</f>
        <v>   </v>
      </c>
      <c r="AA31" s="523"/>
      <c r="AB31" s="145">
        <f t="shared" si="14"/>
        <v>43277</v>
      </c>
      <c r="AC31" s="144">
        <f t="shared" si="2"/>
        <v>43277</v>
      </c>
      <c r="AD31" s="522" t="str">
        <f>VLOOKUP('H30ごみ収集計画'!U40,'上椎葉ルート'!$W$52:$X$66,2,0)</f>
        <v>   </v>
      </c>
      <c r="AE31" s="523"/>
      <c r="AF31" s="145">
        <f t="shared" si="15"/>
        <v>43307</v>
      </c>
      <c r="AG31" s="144">
        <f t="shared" si="3"/>
        <v>43307</v>
      </c>
      <c r="AH31" s="520" t="str">
        <f>VLOOKUP('H30ごみ収集計画'!AD40,'上椎葉ルート'!$W$52:$X$66,2,0)</f>
        <v>可燃・事生ごみ</v>
      </c>
      <c r="AI31" s="524"/>
      <c r="AJ31" s="39"/>
      <c r="AK31" s="143">
        <f t="shared" si="16"/>
        <v>43338</v>
      </c>
      <c r="AL31" s="144">
        <f t="shared" si="4"/>
        <v>43338</v>
      </c>
      <c r="AM31" s="522" t="str">
        <f>VLOOKUP('H30ごみ収集計画'!AM40,'上椎葉ルート'!$W$52:$X$66,2,0)</f>
        <v>   </v>
      </c>
      <c r="AN31" s="523"/>
      <c r="AO31" s="145">
        <f t="shared" si="17"/>
        <v>43369</v>
      </c>
      <c r="AP31" s="144">
        <f t="shared" si="5"/>
        <v>43369</v>
      </c>
      <c r="AQ31" s="522" t="str">
        <f>VLOOKUP('H30ごみ収集計画'!AV40,'上椎葉ルート'!$W$52:$X$66,2,0)</f>
        <v>   </v>
      </c>
      <c r="AR31" s="523"/>
      <c r="AS31" s="145">
        <f t="shared" si="18"/>
        <v>43399</v>
      </c>
      <c r="AT31" s="144">
        <f t="shared" si="6"/>
        <v>43399</v>
      </c>
      <c r="AU31" s="522" t="str">
        <f>VLOOKUP('H30ごみ収集計画'!BE40,'上椎葉ルート'!$W$52:$X$66,2,0)</f>
        <v>   </v>
      </c>
      <c r="AV31" s="523"/>
      <c r="AW31" s="145">
        <f t="shared" si="19"/>
        <v>43430</v>
      </c>
      <c r="AX31" s="144">
        <f t="shared" si="7"/>
        <v>43430</v>
      </c>
      <c r="AY31" s="520" t="str">
        <f>VLOOKUP('H30ごみ収集計画'!BN40,'上椎葉ルート'!$W$52:$X$66,2,0)</f>
        <v>可燃・事生ごみ</v>
      </c>
      <c r="AZ31" s="524"/>
      <c r="BA31" s="191"/>
      <c r="BB31" s="143">
        <f t="shared" si="20"/>
        <v>43460</v>
      </c>
      <c r="BC31" s="144">
        <f t="shared" si="8"/>
        <v>43460</v>
      </c>
      <c r="BD31" s="530" t="str">
        <f>VLOOKUP('H30ごみ収集計画'!BW40,'上椎葉ルート'!$W$52:$X$66,2,0)</f>
        <v>   </v>
      </c>
      <c r="BE31" s="531"/>
      <c r="BF31" s="145">
        <f t="shared" si="21"/>
        <v>43491</v>
      </c>
      <c r="BG31" s="144">
        <f t="shared" si="9"/>
        <v>43491</v>
      </c>
      <c r="BH31" s="522" t="str">
        <f>VLOOKUP('H30ごみ収集計画'!CF40,'上椎葉ルート'!$W$52:$X$66,2,0)</f>
        <v>   </v>
      </c>
      <c r="BI31" s="523"/>
      <c r="BJ31" s="145">
        <f t="shared" si="22"/>
        <v>43522</v>
      </c>
      <c r="BK31" s="144">
        <f t="shared" si="10"/>
        <v>43522</v>
      </c>
      <c r="BL31" s="522" t="str">
        <f>VLOOKUP('H30ごみ収集計画'!CO40,'上椎葉ルート'!$W$52:$X$66,2,0)</f>
        <v>   </v>
      </c>
      <c r="BM31" s="523"/>
      <c r="BN31" s="145">
        <f t="shared" si="23"/>
        <v>43550</v>
      </c>
      <c r="BO31" s="144">
        <f t="shared" si="11"/>
        <v>43550</v>
      </c>
      <c r="BP31" s="522" t="str">
        <f>VLOOKUP('H30ごみ収集計画'!CX40,'上椎葉ルート'!$W$52:$X$66,2,0)</f>
        <v>   </v>
      </c>
      <c r="BQ31" s="525"/>
      <c r="CA31" s="141"/>
      <c r="CB31" s="142"/>
      <c r="CC31" s="142"/>
      <c r="CD31" s="142"/>
      <c r="CE31" s="142"/>
      <c r="CF31" s="141"/>
      <c r="CG31" s="142"/>
      <c r="CH31" s="142"/>
      <c r="CI31" s="142"/>
      <c r="CJ31" s="142"/>
      <c r="CK31" s="141"/>
      <c r="CL31" s="142"/>
      <c r="CM31" s="142"/>
      <c r="CN31" s="142"/>
      <c r="CO31" s="142"/>
      <c r="CP31" s="141"/>
      <c r="CQ31" s="142"/>
      <c r="CR31" s="142"/>
      <c r="CS31" s="142"/>
      <c r="CT31" s="142"/>
      <c r="CU31" s="142"/>
      <c r="CV31" s="142"/>
    </row>
    <row r="32" spans="1:100" s="86" customFormat="1" ht="18" customHeight="1">
      <c r="A32" s="662" t="s">
        <v>215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124"/>
      <c r="T32" s="143">
        <f t="shared" si="12"/>
        <v>43217</v>
      </c>
      <c r="U32" s="144">
        <f t="shared" si="0"/>
        <v>43217</v>
      </c>
      <c r="V32" s="522" t="str">
        <f>VLOOKUP('H30ごみ収集計画'!C41,'上椎葉ルート'!$W$52:$X$66,2,0)</f>
        <v>   </v>
      </c>
      <c r="W32" s="523"/>
      <c r="X32" s="145">
        <f t="shared" si="13"/>
        <v>43247</v>
      </c>
      <c r="Y32" s="144">
        <f t="shared" si="1"/>
        <v>43247</v>
      </c>
      <c r="Z32" s="522" t="str">
        <f>VLOOKUP('H30ごみ収集計画'!L41,'上椎葉ルート'!$W$52:$X$66,2,0)</f>
        <v>   </v>
      </c>
      <c r="AA32" s="523"/>
      <c r="AB32" s="145">
        <f t="shared" si="14"/>
        <v>43278</v>
      </c>
      <c r="AC32" s="144">
        <f t="shared" si="2"/>
        <v>43278</v>
      </c>
      <c r="AD32" s="522" t="str">
        <f>VLOOKUP('H30ごみ収集計画'!U41,'上椎葉ルート'!$W$52:$X$66,2,0)</f>
        <v>   </v>
      </c>
      <c r="AE32" s="523"/>
      <c r="AF32" s="145">
        <f t="shared" si="15"/>
        <v>43308</v>
      </c>
      <c r="AG32" s="144">
        <f t="shared" si="3"/>
        <v>43308</v>
      </c>
      <c r="AH32" s="522" t="str">
        <f>VLOOKUP('H30ごみ収集計画'!AD41,'上椎葉ルート'!$W$52:$X$66,2,0)</f>
        <v>   </v>
      </c>
      <c r="AI32" s="525"/>
      <c r="AJ32" s="39"/>
      <c r="AK32" s="143">
        <f t="shared" si="16"/>
        <v>43339</v>
      </c>
      <c r="AL32" s="144">
        <f t="shared" si="4"/>
        <v>43339</v>
      </c>
      <c r="AM32" s="520" t="str">
        <f>VLOOKUP('H30ごみ収集計画'!AM41,'上椎葉ルート'!$W$52:$X$66,2,0)</f>
        <v>可燃・事生ごみ</v>
      </c>
      <c r="AN32" s="521"/>
      <c r="AO32" s="145">
        <f t="shared" si="17"/>
        <v>43370</v>
      </c>
      <c r="AP32" s="144">
        <f t="shared" si="5"/>
        <v>43370</v>
      </c>
      <c r="AQ32" s="520" t="str">
        <f>VLOOKUP('H30ごみ収集計画'!AV41,'上椎葉ルート'!$W$52:$X$66,2,0)</f>
        <v>可燃・事生ごみ</v>
      </c>
      <c r="AR32" s="521"/>
      <c r="AS32" s="145">
        <f t="shared" si="18"/>
        <v>43400</v>
      </c>
      <c r="AT32" s="144">
        <f t="shared" si="6"/>
        <v>43400</v>
      </c>
      <c r="AU32" s="522" t="str">
        <f>VLOOKUP('H30ごみ収集計画'!BE41,'上椎葉ルート'!$W$52:$X$66,2,0)</f>
        <v>   </v>
      </c>
      <c r="AV32" s="523"/>
      <c r="AW32" s="145">
        <f t="shared" si="19"/>
        <v>43431</v>
      </c>
      <c r="AX32" s="144">
        <f t="shared" si="7"/>
        <v>43431</v>
      </c>
      <c r="AY32" s="522" t="str">
        <f>VLOOKUP('H30ごみ収集計画'!BN41,'上椎葉ルート'!$W$52:$X$66,2,0)</f>
        <v>   </v>
      </c>
      <c r="AZ32" s="525"/>
      <c r="BA32" s="191"/>
      <c r="BB32" s="143">
        <f t="shared" si="20"/>
        <v>43461</v>
      </c>
      <c r="BC32" s="144">
        <f t="shared" si="8"/>
        <v>43461</v>
      </c>
      <c r="BD32" s="532" t="str">
        <f>VLOOKUP('H30ごみ収集計画'!BW41,'上椎葉ルート'!$W$52:$X$66,2,0)</f>
        <v>可燃・事生ごみ</v>
      </c>
      <c r="BE32" s="533"/>
      <c r="BF32" s="145">
        <f t="shared" si="21"/>
        <v>43492</v>
      </c>
      <c r="BG32" s="144">
        <f t="shared" si="9"/>
        <v>43492</v>
      </c>
      <c r="BH32" s="522" t="str">
        <f>VLOOKUP('H30ごみ収集計画'!CF41,'上椎葉ルート'!$W$52:$X$66,2,0)</f>
        <v>   </v>
      </c>
      <c r="BI32" s="523"/>
      <c r="BJ32" s="145">
        <f t="shared" si="22"/>
        <v>43523</v>
      </c>
      <c r="BK32" s="144">
        <f t="shared" si="10"/>
        <v>43523</v>
      </c>
      <c r="BL32" s="522" t="str">
        <f>VLOOKUP('H30ごみ収集計画'!CO41,'上椎葉ルート'!$W$52:$X$66,2,0)</f>
        <v>   </v>
      </c>
      <c r="BM32" s="523"/>
      <c r="BN32" s="145">
        <f t="shared" si="23"/>
        <v>43551</v>
      </c>
      <c r="BO32" s="144">
        <f t="shared" si="11"/>
        <v>43551</v>
      </c>
      <c r="BP32" s="522" t="str">
        <f>VLOOKUP('H30ごみ収集計画'!CX41,'上椎葉ルート'!$W$52:$X$66,2,0)</f>
        <v>   </v>
      </c>
      <c r="BQ32" s="525"/>
      <c r="CA32" s="141"/>
      <c r="CB32" s="142"/>
      <c r="CC32" s="142"/>
      <c r="CD32" s="142"/>
      <c r="CE32" s="142"/>
      <c r="CF32" s="141"/>
      <c r="CG32" s="142"/>
      <c r="CH32" s="142"/>
      <c r="CI32" s="142"/>
      <c r="CJ32" s="142"/>
      <c r="CK32" s="141"/>
      <c r="CL32" s="142"/>
      <c r="CM32" s="142"/>
      <c r="CN32" s="142"/>
      <c r="CO32" s="142"/>
      <c r="CP32" s="141"/>
      <c r="CQ32" s="142"/>
      <c r="CR32" s="142"/>
      <c r="CS32" s="142"/>
      <c r="CT32" s="142"/>
      <c r="CU32" s="142"/>
      <c r="CV32" s="142"/>
    </row>
    <row r="33" spans="1:100" s="86" customFormat="1" ht="18" customHeight="1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135"/>
      <c r="T33" s="143">
        <f t="shared" si="12"/>
        <v>43218</v>
      </c>
      <c r="U33" s="144">
        <f t="shared" si="0"/>
        <v>43218</v>
      </c>
      <c r="V33" s="522" t="str">
        <f>VLOOKUP('H30ごみ収集計画'!C42,'上椎葉ルート'!$W$52:$X$66,2,0)</f>
        <v>   </v>
      </c>
      <c r="W33" s="523"/>
      <c r="X33" s="145">
        <f t="shared" si="13"/>
        <v>43248</v>
      </c>
      <c r="Y33" s="144">
        <f t="shared" si="1"/>
        <v>43248</v>
      </c>
      <c r="Z33" s="520" t="str">
        <f>VLOOKUP('H30ごみ収集計画'!L42,'上椎葉ルート'!$W$52:$X$66,2,0)</f>
        <v>可燃・事生ごみ</v>
      </c>
      <c r="AA33" s="521"/>
      <c r="AB33" s="145">
        <f>AB32+1</f>
        <v>43279</v>
      </c>
      <c r="AC33" s="144">
        <f t="shared" si="2"/>
        <v>43279</v>
      </c>
      <c r="AD33" s="520" t="str">
        <f>VLOOKUP('H30ごみ収集計画'!U42,'上椎葉ルート'!$W$52:$X$66,2,0)</f>
        <v>可燃・事生ごみ</v>
      </c>
      <c r="AE33" s="521"/>
      <c r="AF33" s="145">
        <f t="shared" si="15"/>
        <v>43309</v>
      </c>
      <c r="AG33" s="144">
        <f t="shared" si="3"/>
        <v>43309</v>
      </c>
      <c r="AH33" s="522" t="str">
        <f>VLOOKUP('H30ごみ収集計画'!AD42,'上椎葉ルート'!$W$52:$X$66,2,0)</f>
        <v>   </v>
      </c>
      <c r="AI33" s="525"/>
      <c r="AJ33" s="39"/>
      <c r="AK33" s="143">
        <f t="shared" si="16"/>
        <v>43340</v>
      </c>
      <c r="AL33" s="144">
        <f t="shared" si="4"/>
        <v>43340</v>
      </c>
      <c r="AM33" s="522" t="str">
        <f>VLOOKUP('H30ごみ収集計画'!AM42,'上椎葉ルート'!$W$52:$X$66,2,0)</f>
        <v>   </v>
      </c>
      <c r="AN33" s="523"/>
      <c r="AO33" s="145">
        <f>AO32+1</f>
        <v>43371</v>
      </c>
      <c r="AP33" s="144">
        <f t="shared" si="5"/>
        <v>43371</v>
      </c>
      <c r="AQ33" s="522" t="str">
        <f>VLOOKUP('H30ごみ収集計画'!AV42,'上椎葉ルート'!$W$52:$X$66,2,0)</f>
        <v>   </v>
      </c>
      <c r="AR33" s="523"/>
      <c r="AS33" s="145">
        <f t="shared" si="18"/>
        <v>43401</v>
      </c>
      <c r="AT33" s="144">
        <f t="shared" si="6"/>
        <v>43401</v>
      </c>
      <c r="AU33" s="522" t="str">
        <f>VLOOKUP('H30ごみ収集計画'!BE42,'上椎葉ルート'!$W$52:$X$66,2,0)</f>
        <v>   </v>
      </c>
      <c r="AV33" s="523"/>
      <c r="AW33" s="145">
        <f>AW32+1</f>
        <v>43432</v>
      </c>
      <c r="AX33" s="144">
        <f t="shared" si="7"/>
        <v>43432</v>
      </c>
      <c r="AY33" s="522" t="str">
        <f>VLOOKUP('H30ごみ収集計画'!BN42,'上椎葉ルート'!$W$52:$X$66,2,0)</f>
        <v>   </v>
      </c>
      <c r="AZ33" s="525"/>
      <c r="BA33" s="191"/>
      <c r="BB33" s="143">
        <f t="shared" si="20"/>
        <v>43462</v>
      </c>
      <c r="BC33" s="144">
        <f t="shared" si="8"/>
        <v>43462</v>
      </c>
      <c r="BD33" s="530" t="str">
        <f>VLOOKUP('H30ごみ収集計画'!BW42,'上椎葉ルート'!$W$52:$X$66,2,0)</f>
        <v>   </v>
      </c>
      <c r="BE33" s="531"/>
      <c r="BF33" s="145">
        <f t="shared" si="21"/>
        <v>43493</v>
      </c>
      <c r="BG33" s="144">
        <f t="shared" si="9"/>
        <v>43493</v>
      </c>
      <c r="BH33" s="520" t="str">
        <f>VLOOKUP('H30ごみ収集計画'!CF42,'上椎葉ルート'!$W$52:$X$66,2,0)</f>
        <v>可燃・事生ごみ</v>
      </c>
      <c r="BI33" s="521"/>
      <c r="BJ33" s="145">
        <f>BJ32+1</f>
        <v>43524</v>
      </c>
      <c r="BK33" s="144">
        <f t="shared" si="10"/>
        <v>43524</v>
      </c>
      <c r="BL33" s="520" t="str">
        <f>VLOOKUP('H30ごみ収集計画'!CO42,'上椎葉ルート'!$W$52:$X$66,2,0)</f>
        <v>可燃・事生ごみ</v>
      </c>
      <c r="BM33" s="521"/>
      <c r="BN33" s="145">
        <f t="shared" si="23"/>
        <v>43552</v>
      </c>
      <c r="BO33" s="144">
        <f t="shared" si="11"/>
        <v>43552</v>
      </c>
      <c r="BP33" s="520" t="str">
        <f>VLOOKUP('H30ごみ収集計画'!CX42,'上椎葉ルート'!$W$52:$X$66,2,0)</f>
        <v>可燃・事生ごみ</v>
      </c>
      <c r="BQ33" s="524"/>
      <c r="CA33" s="141"/>
      <c r="CB33" s="142"/>
      <c r="CC33" s="142"/>
      <c r="CD33" s="142"/>
      <c r="CE33" s="142"/>
      <c r="CF33" s="141"/>
      <c r="CG33" s="142"/>
      <c r="CH33" s="142"/>
      <c r="CI33" s="142"/>
      <c r="CJ33" s="142"/>
      <c r="CK33" s="141"/>
      <c r="CL33" s="142"/>
      <c r="CM33" s="142"/>
      <c r="CN33" s="142"/>
      <c r="CO33" s="142"/>
      <c r="CP33" s="141"/>
      <c r="CQ33" s="142"/>
      <c r="CR33" s="142"/>
      <c r="CS33" s="142"/>
      <c r="CT33" s="142"/>
      <c r="CU33" s="142"/>
      <c r="CV33" s="142"/>
    </row>
    <row r="34" spans="1:100" s="86" customFormat="1" ht="18" customHeight="1">
      <c r="A34" s="662"/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135"/>
      <c r="T34" s="143">
        <f t="shared" si="12"/>
        <v>43219</v>
      </c>
      <c r="U34" s="144">
        <f t="shared" si="0"/>
        <v>43219</v>
      </c>
      <c r="V34" s="594" t="str">
        <f>VLOOKUP('H30ごみ収集計画'!C43,'上椎葉ルート'!$W$52:$X$66,2,0)</f>
        <v>   </v>
      </c>
      <c r="W34" s="595"/>
      <c r="X34" s="145">
        <f t="shared" si="13"/>
        <v>43249</v>
      </c>
      <c r="Y34" s="144">
        <f t="shared" si="1"/>
        <v>43249</v>
      </c>
      <c r="Z34" s="522" t="str">
        <f>VLOOKUP('H30ごみ収集計画'!L43,'上椎葉ルート'!$W$52:$X$66,2,0)</f>
        <v>   </v>
      </c>
      <c r="AA34" s="523"/>
      <c r="AB34" s="145">
        <f t="shared" si="14"/>
        <v>43280</v>
      </c>
      <c r="AC34" s="144">
        <f t="shared" si="2"/>
        <v>43280</v>
      </c>
      <c r="AD34" s="522" t="str">
        <f>VLOOKUP('H30ごみ収集計画'!U43,'上椎葉ルート'!$W$52:$X$66,2,0)</f>
        <v>   </v>
      </c>
      <c r="AE34" s="523"/>
      <c r="AF34" s="145">
        <f t="shared" si="15"/>
        <v>43310</v>
      </c>
      <c r="AG34" s="144">
        <f t="shared" si="3"/>
        <v>43310</v>
      </c>
      <c r="AH34" s="522" t="str">
        <f>VLOOKUP('H30ごみ収集計画'!AD43,'上椎葉ルート'!$W$52:$X$66,2,0)</f>
        <v>   </v>
      </c>
      <c r="AI34" s="525"/>
      <c r="AJ34" s="39"/>
      <c r="AK34" s="143">
        <f t="shared" si="16"/>
        <v>43341</v>
      </c>
      <c r="AL34" s="144">
        <f t="shared" si="4"/>
        <v>43341</v>
      </c>
      <c r="AM34" s="522" t="str">
        <f>VLOOKUP('H30ごみ収集計画'!AM43,'上椎葉ルート'!$W$52:$X$66,2,0)</f>
        <v>   </v>
      </c>
      <c r="AN34" s="523"/>
      <c r="AO34" s="145">
        <f>AO33+1</f>
        <v>43372</v>
      </c>
      <c r="AP34" s="144">
        <f t="shared" si="5"/>
        <v>43372</v>
      </c>
      <c r="AQ34" s="522" t="str">
        <f>VLOOKUP('H30ごみ収集計画'!AV43,'上椎葉ルート'!$W$52:$X$66,2,0)</f>
        <v>   </v>
      </c>
      <c r="AR34" s="523"/>
      <c r="AS34" s="145">
        <f t="shared" si="18"/>
        <v>43402</v>
      </c>
      <c r="AT34" s="144">
        <f t="shared" si="6"/>
        <v>43402</v>
      </c>
      <c r="AU34" s="520" t="str">
        <f>VLOOKUP('H30ごみ収集計画'!BE43,'上椎葉ルート'!$W$52:$X$66,2,0)</f>
        <v>可燃・事生ごみ</v>
      </c>
      <c r="AV34" s="521"/>
      <c r="AW34" s="145">
        <f>AW33+1</f>
        <v>43433</v>
      </c>
      <c r="AX34" s="144">
        <f t="shared" si="7"/>
        <v>43433</v>
      </c>
      <c r="AY34" s="520" t="str">
        <f>VLOOKUP('H30ごみ収集計画'!BN43,'上椎葉ルート'!$W$52:$X$66,2,0)</f>
        <v>可燃・事生ごみ</v>
      </c>
      <c r="AZ34" s="524"/>
      <c r="BA34" s="191"/>
      <c r="BB34" s="143">
        <f t="shared" si="20"/>
        <v>43463</v>
      </c>
      <c r="BC34" s="144">
        <f t="shared" si="8"/>
        <v>43463</v>
      </c>
      <c r="BD34" s="522" t="s">
        <v>53</v>
      </c>
      <c r="BE34" s="523"/>
      <c r="BF34" s="145">
        <f t="shared" si="21"/>
        <v>43494</v>
      </c>
      <c r="BG34" s="144">
        <f t="shared" si="9"/>
        <v>43494</v>
      </c>
      <c r="BH34" s="522" t="str">
        <f>VLOOKUP('H30ごみ収集計画'!CF43,'上椎葉ルート'!$W$52:$X$66,2,0)</f>
        <v>   </v>
      </c>
      <c r="BI34" s="523"/>
      <c r="BJ34" s="87"/>
      <c r="BK34" s="88"/>
      <c r="BL34" s="40"/>
      <c r="BM34" s="41"/>
      <c r="BN34" s="145">
        <f t="shared" si="23"/>
        <v>43553</v>
      </c>
      <c r="BO34" s="144">
        <f t="shared" si="11"/>
        <v>43553</v>
      </c>
      <c r="BP34" s="522" t="str">
        <f>VLOOKUP('H30ごみ収集計画'!CX43,'上椎葉ルート'!$W$52:$X$66,2,0)</f>
        <v>   </v>
      </c>
      <c r="BQ34" s="525"/>
      <c r="CA34" s="141"/>
      <c r="CB34" s="142"/>
      <c r="CC34" s="142"/>
      <c r="CD34" s="142"/>
      <c r="CE34" s="142"/>
      <c r="CF34" s="141"/>
      <c r="CG34" s="142"/>
      <c r="CH34" s="142"/>
      <c r="CI34" s="142"/>
      <c r="CJ34" s="142"/>
      <c r="CK34" s="141"/>
      <c r="CL34" s="142"/>
      <c r="CM34" s="142"/>
      <c r="CN34" s="142"/>
      <c r="CO34" s="142"/>
      <c r="CP34" s="141"/>
      <c r="CQ34" s="142"/>
      <c r="CR34" s="142"/>
      <c r="CS34" s="142"/>
      <c r="CT34" s="142"/>
      <c r="CU34" s="142"/>
      <c r="CV34" s="142"/>
    </row>
    <row r="35" spans="1:100" s="86" customFormat="1" ht="17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125"/>
      <c r="T35" s="146">
        <f t="shared" si="12"/>
        <v>43220</v>
      </c>
      <c r="U35" s="147">
        <f t="shared" si="0"/>
        <v>43220</v>
      </c>
      <c r="V35" s="520" t="str">
        <f>VLOOKUP('H30ごみ収集計画'!C44,'上椎葉ルート'!$W$52:$X$66,2,0)</f>
        <v>可燃・事生ごみ</v>
      </c>
      <c r="W35" s="521"/>
      <c r="X35" s="148">
        <f t="shared" si="13"/>
        <v>43250</v>
      </c>
      <c r="Y35" s="144">
        <f t="shared" si="1"/>
        <v>43250</v>
      </c>
      <c r="Z35" s="522" t="str">
        <f>VLOOKUP('H30ごみ収集計画'!L44,'上椎葉ルート'!$W$52:$X$66,2,0)</f>
        <v>   </v>
      </c>
      <c r="AA35" s="523"/>
      <c r="AB35" s="145">
        <f t="shared" si="14"/>
        <v>43281</v>
      </c>
      <c r="AC35" s="147">
        <f t="shared" si="2"/>
        <v>43281</v>
      </c>
      <c r="AD35" s="522" t="str">
        <f>VLOOKUP('H30ごみ収集計画'!U44,'上椎葉ルート'!$W$52:$X$66,2,0)</f>
        <v>   </v>
      </c>
      <c r="AE35" s="523"/>
      <c r="AF35" s="145">
        <f t="shared" si="15"/>
        <v>43311</v>
      </c>
      <c r="AG35" s="144">
        <f t="shared" si="3"/>
        <v>43311</v>
      </c>
      <c r="AH35" s="520" t="str">
        <f>VLOOKUP('H30ごみ収集計画'!AD44,'上椎葉ルート'!$W$52:$X$66,2,0)</f>
        <v>可燃・事生ごみ</v>
      </c>
      <c r="AI35" s="524"/>
      <c r="AJ35" s="39"/>
      <c r="AK35" s="143">
        <f t="shared" si="16"/>
        <v>43342</v>
      </c>
      <c r="AL35" s="144">
        <f t="shared" si="4"/>
        <v>43342</v>
      </c>
      <c r="AM35" s="520" t="str">
        <f>VLOOKUP('H30ごみ収集計画'!AM44,'上椎葉ルート'!$W$52:$X$66,2,0)</f>
        <v>可燃・事生ごみ</v>
      </c>
      <c r="AN35" s="521"/>
      <c r="AO35" s="145">
        <f>AO34+1</f>
        <v>43373</v>
      </c>
      <c r="AP35" s="144">
        <f t="shared" si="5"/>
        <v>43373</v>
      </c>
      <c r="AQ35" s="522" t="str">
        <f>VLOOKUP('H30ごみ収集計画'!AV44,'上椎葉ルート'!$W$52:$X$66,2,0)</f>
        <v>   </v>
      </c>
      <c r="AR35" s="523"/>
      <c r="AS35" s="145">
        <f t="shared" si="18"/>
        <v>43403</v>
      </c>
      <c r="AT35" s="144">
        <f t="shared" si="6"/>
        <v>43403</v>
      </c>
      <c r="AU35" s="522" t="str">
        <f>VLOOKUP('H30ごみ収集計画'!BE44,'上椎葉ルート'!$W$52:$X$66,2,0)</f>
        <v>   </v>
      </c>
      <c r="AV35" s="523"/>
      <c r="AW35" s="145">
        <f>AW34+1</f>
        <v>43434</v>
      </c>
      <c r="AX35" s="144">
        <f t="shared" si="7"/>
        <v>43434</v>
      </c>
      <c r="AY35" s="522" t="str">
        <f>VLOOKUP('H30ごみ収集計画'!BN44,'上椎葉ルート'!$W$52:$X$66,2,0)</f>
        <v>   </v>
      </c>
      <c r="AZ35" s="525"/>
      <c r="BA35" s="191"/>
      <c r="BB35" s="143">
        <f t="shared" si="20"/>
        <v>43464</v>
      </c>
      <c r="BC35" s="144">
        <f t="shared" si="8"/>
        <v>43464</v>
      </c>
      <c r="BD35" s="522" t="s">
        <v>53</v>
      </c>
      <c r="BE35" s="523"/>
      <c r="BF35" s="145">
        <f t="shared" si="21"/>
        <v>43495</v>
      </c>
      <c r="BG35" s="144">
        <f t="shared" si="9"/>
        <v>43495</v>
      </c>
      <c r="BH35" s="522" t="str">
        <f>VLOOKUP('H30ごみ収集計画'!CF44,'上椎葉ルート'!$W$52:$X$66,2,0)</f>
        <v>   </v>
      </c>
      <c r="BI35" s="523"/>
      <c r="BJ35" s="89"/>
      <c r="BK35" s="90"/>
      <c r="BL35" s="42"/>
      <c r="BM35" s="43"/>
      <c r="BN35" s="145">
        <f t="shared" si="23"/>
        <v>43554</v>
      </c>
      <c r="BO35" s="144">
        <f t="shared" si="11"/>
        <v>43554</v>
      </c>
      <c r="BP35" s="522" t="str">
        <f>VLOOKUP('H30ごみ収集計画'!CX44,'上椎葉ルート'!$W$52:$X$66,2,0)</f>
        <v>   </v>
      </c>
      <c r="BQ35" s="525"/>
      <c r="CA35" s="141"/>
      <c r="CB35" s="142"/>
      <c r="CC35" s="142"/>
      <c r="CD35" s="142"/>
      <c r="CE35" s="142"/>
      <c r="CF35" s="141"/>
      <c r="CG35" s="142"/>
      <c r="CH35" s="142"/>
      <c r="CI35" s="142"/>
      <c r="CJ35" s="142"/>
      <c r="CK35" s="141"/>
      <c r="CL35" s="142"/>
      <c r="CM35" s="142"/>
      <c r="CN35" s="142"/>
      <c r="CO35" s="142"/>
      <c r="CP35" s="141"/>
      <c r="CQ35" s="142"/>
      <c r="CR35" s="142"/>
      <c r="CS35" s="142"/>
      <c r="CT35" s="142"/>
      <c r="CU35" s="142"/>
      <c r="CV35" s="142"/>
    </row>
    <row r="36" spans="1:100" s="86" customFormat="1" ht="17.25" customHeight="1" thickBot="1">
      <c r="A36" s="644" t="s">
        <v>239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6"/>
      <c r="S36" s="135"/>
      <c r="T36" s="554"/>
      <c r="U36" s="555"/>
      <c r="V36" s="555"/>
      <c r="W36" s="556"/>
      <c r="X36" s="149">
        <f>X35+1</f>
        <v>43251</v>
      </c>
      <c r="Y36" s="150">
        <f t="shared" si="1"/>
        <v>43251</v>
      </c>
      <c r="Z36" s="557" t="str">
        <f>VLOOKUP('H30ごみ収集計画'!L45,'上椎葉ルート'!$W$52:$X$66,2,0)</f>
        <v>可燃・事生ごみ</v>
      </c>
      <c r="AA36" s="558"/>
      <c r="AB36" s="559"/>
      <c r="AC36" s="560"/>
      <c r="AD36" s="560"/>
      <c r="AE36" s="561"/>
      <c r="AF36" s="151">
        <f t="shared" si="15"/>
        <v>43312</v>
      </c>
      <c r="AG36" s="150">
        <f t="shared" si="3"/>
        <v>43312</v>
      </c>
      <c r="AH36" s="562" t="str">
        <f>VLOOKUP('H30ごみ収集計画'!AD45,'上椎葉ルート'!$W$52:$X$66,2,0)</f>
        <v>   </v>
      </c>
      <c r="AI36" s="563"/>
      <c r="AJ36" s="39"/>
      <c r="AK36" s="192">
        <f>AK35+1</f>
        <v>43343</v>
      </c>
      <c r="AL36" s="153">
        <f t="shared" si="4"/>
        <v>43343</v>
      </c>
      <c r="AM36" s="552" t="str">
        <f>VLOOKUP('H30ごみ収集計画'!AM45,'上椎葉ルート'!$W$52:$X$66,2,0)</f>
        <v>   </v>
      </c>
      <c r="AN36" s="602"/>
      <c r="AO36" s="559"/>
      <c r="AP36" s="560"/>
      <c r="AQ36" s="560"/>
      <c r="AR36" s="560"/>
      <c r="AS36" s="151">
        <f t="shared" si="18"/>
        <v>43404</v>
      </c>
      <c r="AT36" s="153">
        <f t="shared" si="6"/>
        <v>43404</v>
      </c>
      <c r="AU36" s="564" t="str">
        <f>VLOOKUP('H30ごみ収集計画'!BE45,'上椎葉ルート'!$W$52:$X$66,2,0)</f>
        <v>   </v>
      </c>
      <c r="AV36" s="565"/>
      <c r="AW36" s="559"/>
      <c r="AX36" s="560"/>
      <c r="AY36" s="560"/>
      <c r="AZ36" s="566"/>
      <c r="BA36" s="191"/>
      <c r="BB36" s="192">
        <f>BB35+1</f>
        <v>43465</v>
      </c>
      <c r="BC36" s="153">
        <f t="shared" si="8"/>
        <v>43465</v>
      </c>
      <c r="BD36" s="552" t="s">
        <v>53</v>
      </c>
      <c r="BE36" s="602"/>
      <c r="BF36" s="152">
        <f t="shared" si="21"/>
        <v>43496</v>
      </c>
      <c r="BG36" s="153">
        <f t="shared" si="9"/>
        <v>43496</v>
      </c>
      <c r="BH36" s="580" t="str">
        <f>VLOOKUP('H30ごみ収集計画'!CF45,'上椎葉ルート'!$W$52:$X$66,2,0)</f>
        <v>可燃・事生ごみ</v>
      </c>
      <c r="BI36" s="581"/>
      <c r="BJ36" s="131"/>
      <c r="BK36" s="132"/>
      <c r="BL36" s="132"/>
      <c r="BM36" s="133"/>
      <c r="BN36" s="152">
        <f t="shared" si="23"/>
        <v>43555</v>
      </c>
      <c r="BO36" s="153">
        <f t="shared" si="11"/>
        <v>43555</v>
      </c>
      <c r="BP36" s="552" t="str">
        <f>VLOOKUP('H30ごみ収集計画'!CX45,'上椎葉ルート'!$W$52:$X$66,2,0)</f>
        <v>   </v>
      </c>
      <c r="BQ36" s="553"/>
      <c r="CA36" s="141"/>
      <c r="CB36" s="142"/>
      <c r="CC36" s="142"/>
      <c r="CD36" s="142"/>
      <c r="CE36" s="142"/>
      <c r="CF36" s="141"/>
      <c r="CG36" s="142"/>
      <c r="CH36" s="142"/>
      <c r="CI36" s="142"/>
      <c r="CJ36" s="142"/>
      <c r="CK36" s="141"/>
      <c r="CL36" s="142"/>
      <c r="CM36" s="142"/>
      <c r="CN36" s="142"/>
      <c r="CO36" s="142"/>
      <c r="CP36" s="141"/>
      <c r="CQ36" s="142"/>
      <c r="CR36" s="142"/>
      <c r="CS36" s="142"/>
      <c r="CT36" s="142"/>
      <c r="CU36" s="142"/>
      <c r="CV36" s="142"/>
    </row>
    <row r="37" spans="1:115" s="48" customFormat="1" ht="6" customHeight="1" thickTop="1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9"/>
      <c r="S37" s="135"/>
      <c r="T37" s="83"/>
      <c r="U37" s="84"/>
      <c r="Y37" s="83"/>
      <c r="AC37" s="118"/>
      <c r="AD37" s="118"/>
      <c r="AE37" s="118"/>
      <c r="AF37" s="118"/>
      <c r="AG37" s="118"/>
      <c r="AH37" s="118"/>
      <c r="AI37" s="118"/>
      <c r="AJ37" s="82"/>
      <c r="AK37" s="83"/>
      <c r="AL37" s="84"/>
      <c r="AP37" s="83"/>
      <c r="AT37" s="118"/>
      <c r="AU37" s="118"/>
      <c r="AV37" s="118"/>
      <c r="AW37" s="118"/>
      <c r="AX37" s="118"/>
      <c r="AY37" s="118"/>
      <c r="AZ37" s="118"/>
      <c r="BA37" s="82"/>
      <c r="BB37" s="624" t="s">
        <v>235</v>
      </c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118"/>
      <c r="BS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5"/>
      <c r="DB37" s="85"/>
      <c r="DC37" s="85"/>
      <c r="DD37" s="85"/>
      <c r="DE37" s="85"/>
      <c r="DH37" s="85"/>
      <c r="DI37" s="85"/>
      <c r="DJ37" s="85"/>
      <c r="DK37" s="85"/>
    </row>
    <row r="38" spans="1:115" s="48" customFormat="1" ht="18.75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  <c r="S38" s="135"/>
      <c r="T38" s="603" t="s">
        <v>35</v>
      </c>
      <c r="U38" s="604"/>
      <c r="V38" s="604"/>
      <c r="W38" s="605"/>
      <c r="X38" s="606" t="s">
        <v>108</v>
      </c>
      <c r="Y38" s="607"/>
      <c r="Z38" s="310" t="s">
        <v>110</v>
      </c>
      <c r="AA38" s="311"/>
      <c r="AB38" s="311"/>
      <c r="AC38" s="312"/>
      <c r="AD38" s="312"/>
      <c r="AE38" s="312"/>
      <c r="AF38" s="312"/>
      <c r="AG38" s="312"/>
      <c r="AH38" s="312"/>
      <c r="AI38" s="313"/>
      <c r="AJ38" s="103"/>
      <c r="AK38" s="107"/>
      <c r="AL38" s="623" t="s">
        <v>236</v>
      </c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117"/>
      <c r="BA38" s="103"/>
      <c r="BB38" s="626"/>
      <c r="BC38" s="626"/>
      <c r="BD38" s="626"/>
      <c r="BE38" s="626"/>
      <c r="BF38" s="626"/>
      <c r="BG38" s="626"/>
      <c r="BH38" s="626"/>
      <c r="BI38" s="626"/>
      <c r="BJ38" s="626"/>
      <c r="BK38" s="626"/>
      <c r="BL38" s="626"/>
      <c r="BM38" s="626"/>
      <c r="BN38" s="626"/>
      <c r="BO38" s="626"/>
      <c r="BP38" s="626"/>
      <c r="BQ38" s="117"/>
      <c r="BS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5"/>
      <c r="DB38" s="85"/>
      <c r="DC38" s="85"/>
      <c r="DD38" s="85"/>
      <c r="DE38" s="85"/>
      <c r="DH38" s="85"/>
      <c r="DI38" s="85"/>
      <c r="DJ38" s="85"/>
      <c r="DK38" s="85"/>
    </row>
    <row r="39" spans="1:115" s="48" customFormat="1" ht="15.75" customHeight="1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9"/>
      <c r="S39" s="103"/>
      <c r="T39" s="307"/>
      <c r="U39" s="308"/>
      <c r="V39" s="309"/>
      <c r="W39" s="309"/>
      <c r="Y39" s="83"/>
      <c r="Z39" s="314"/>
      <c r="AA39" s="315"/>
      <c r="AB39" s="315"/>
      <c r="AC39" s="316"/>
      <c r="AD39" s="316"/>
      <c r="AE39" s="316"/>
      <c r="AF39" s="316"/>
      <c r="AG39" s="316"/>
      <c r="AH39" s="316"/>
      <c r="AI39" s="316"/>
      <c r="AJ39" s="103"/>
      <c r="AK39" s="117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3"/>
      <c r="AW39" s="623"/>
      <c r="AX39" s="623"/>
      <c r="AY39" s="623"/>
      <c r="AZ39" s="117"/>
      <c r="BA39" s="103"/>
      <c r="BB39" s="626"/>
      <c r="BC39" s="626"/>
      <c r="BD39" s="626"/>
      <c r="BE39" s="626"/>
      <c r="BF39" s="626"/>
      <c r="BG39" s="626"/>
      <c r="BH39" s="626"/>
      <c r="BI39" s="626"/>
      <c r="BJ39" s="626"/>
      <c r="BK39" s="626"/>
      <c r="BL39" s="626"/>
      <c r="BM39" s="626"/>
      <c r="BN39" s="626"/>
      <c r="BO39" s="626"/>
      <c r="BP39" s="626"/>
      <c r="BQ39" s="117"/>
      <c r="BS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5"/>
      <c r="DB39" s="85"/>
      <c r="DC39" s="85"/>
      <c r="DD39" s="85"/>
      <c r="DE39" s="85"/>
      <c r="DH39" s="85"/>
      <c r="DI39" s="85"/>
      <c r="DJ39" s="85"/>
      <c r="DK39" s="85"/>
    </row>
    <row r="40" spans="1:115" s="48" customFormat="1" ht="18.75" customHeight="1">
      <c r="A40" s="647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9"/>
      <c r="S40" s="103"/>
      <c r="T40" s="474" t="s">
        <v>34</v>
      </c>
      <c r="U40" s="475"/>
      <c r="V40" s="475"/>
      <c r="W40" s="476"/>
      <c r="X40" s="480" t="s">
        <v>108</v>
      </c>
      <c r="Y40" s="481"/>
      <c r="Z40" s="636" t="s">
        <v>264</v>
      </c>
      <c r="AA40" s="637"/>
      <c r="AB40" s="637"/>
      <c r="AC40" s="637"/>
      <c r="AD40" s="637"/>
      <c r="AE40" s="637"/>
      <c r="AF40" s="637"/>
      <c r="AG40" s="637"/>
      <c r="AH40" s="637"/>
      <c r="AI40" s="638"/>
      <c r="AJ40" s="103"/>
      <c r="AK40" s="117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117"/>
      <c r="BA40" s="103"/>
      <c r="BB40" s="501" t="s">
        <v>219</v>
      </c>
      <c r="BC40" s="501"/>
      <c r="BD40" s="501"/>
      <c r="BE40" s="501"/>
      <c r="BF40" s="501" t="s">
        <v>230</v>
      </c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S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5"/>
      <c r="DB40" s="85"/>
      <c r="DC40" s="85"/>
      <c r="DD40" s="85"/>
      <c r="DE40" s="85"/>
      <c r="DH40" s="85"/>
      <c r="DI40" s="85"/>
      <c r="DJ40" s="85"/>
      <c r="DK40" s="85"/>
    </row>
    <row r="41" spans="1:115" s="48" customFormat="1" ht="18.75" customHeight="1">
      <c r="A41" s="650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2"/>
      <c r="S41" s="103"/>
      <c r="T41" s="477"/>
      <c r="U41" s="478"/>
      <c r="V41" s="478"/>
      <c r="W41" s="479"/>
      <c r="X41" s="480"/>
      <c r="Y41" s="481"/>
      <c r="Z41" s="639"/>
      <c r="AA41" s="640"/>
      <c r="AB41" s="640"/>
      <c r="AC41" s="640"/>
      <c r="AD41" s="640"/>
      <c r="AE41" s="640"/>
      <c r="AF41" s="640"/>
      <c r="AG41" s="640"/>
      <c r="AH41" s="640"/>
      <c r="AI41" s="641"/>
      <c r="AJ41" s="103"/>
      <c r="AK41" s="112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106"/>
      <c r="BA41" s="103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S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5"/>
      <c r="DB41" s="85"/>
      <c r="DC41" s="85"/>
      <c r="DD41" s="85"/>
      <c r="DE41" s="85"/>
      <c r="DH41" s="85"/>
      <c r="DI41" s="85"/>
      <c r="DJ41" s="85"/>
      <c r="DK41" s="85"/>
    </row>
    <row r="42" spans="1:115" s="48" customFormat="1" ht="18.7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03"/>
      <c r="T42" s="421"/>
      <c r="U42" s="421"/>
      <c r="V42" s="421"/>
      <c r="W42" s="421"/>
      <c r="X42" s="420"/>
      <c r="Y42" s="420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103"/>
      <c r="AK42" s="107"/>
      <c r="AL42" s="119"/>
      <c r="AM42" s="119"/>
      <c r="AN42" s="114"/>
      <c r="AO42" s="107"/>
      <c r="AP42" s="108"/>
      <c r="AQ42" s="104"/>
      <c r="AR42" s="105"/>
      <c r="AS42" s="105"/>
      <c r="AT42" s="106"/>
      <c r="AU42" s="106"/>
      <c r="AV42" s="106"/>
      <c r="AW42" s="106"/>
      <c r="AX42" s="106"/>
      <c r="AY42" s="106"/>
      <c r="AZ42" s="106"/>
      <c r="BA42" s="103"/>
      <c r="BB42" s="501"/>
      <c r="BC42" s="501"/>
      <c r="BD42" s="501"/>
      <c r="BE42" s="501"/>
      <c r="BF42" s="502" t="s">
        <v>231</v>
      </c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S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5"/>
      <c r="DB42" s="85"/>
      <c r="DC42" s="85"/>
      <c r="DD42" s="85"/>
      <c r="DE42" s="85"/>
      <c r="DH42" s="85"/>
      <c r="DI42" s="85"/>
      <c r="DJ42" s="85"/>
      <c r="DK42" s="85"/>
    </row>
    <row r="43" spans="1:115" s="48" customFormat="1" ht="18.75" customHeight="1">
      <c r="A43" s="644" t="s">
        <v>240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6"/>
      <c r="S43" s="103"/>
      <c r="T43" s="482" t="s">
        <v>115</v>
      </c>
      <c r="U43" s="483"/>
      <c r="V43" s="483"/>
      <c r="W43" s="484"/>
      <c r="X43" s="420"/>
      <c r="Y43" s="420"/>
      <c r="Z43" s="485" t="s">
        <v>265</v>
      </c>
      <c r="AA43" s="486"/>
      <c r="AB43" s="486"/>
      <c r="AC43" s="486"/>
      <c r="AD43" s="486"/>
      <c r="AE43" s="486"/>
      <c r="AF43" s="486"/>
      <c r="AG43" s="486"/>
      <c r="AH43" s="486"/>
      <c r="AI43" s="487"/>
      <c r="AJ43" s="103"/>
      <c r="AK43" s="576" t="s">
        <v>217</v>
      </c>
      <c r="AL43" s="577"/>
      <c r="AM43" s="577"/>
      <c r="AN43" s="503" t="s">
        <v>237</v>
      </c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4"/>
      <c r="AZ43" s="326"/>
      <c r="BA43" s="103"/>
      <c r="BB43" s="501"/>
      <c r="BC43" s="501"/>
      <c r="BD43" s="501"/>
      <c r="BE43" s="501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S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5"/>
      <c r="DB43" s="85"/>
      <c r="DC43" s="85"/>
      <c r="DD43" s="85"/>
      <c r="DE43" s="85"/>
      <c r="DH43" s="85"/>
      <c r="DI43" s="85"/>
      <c r="DJ43" s="85"/>
      <c r="DK43" s="85"/>
    </row>
    <row r="44" spans="1:115" s="48" customFormat="1" ht="18.75" customHeight="1">
      <c r="A44" s="647"/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9"/>
      <c r="S44" s="103"/>
      <c r="T44" s="307"/>
      <c r="U44" s="308"/>
      <c r="V44" s="309"/>
      <c r="W44" s="309"/>
      <c r="Y44" s="83"/>
      <c r="Z44" s="314"/>
      <c r="AA44" s="315"/>
      <c r="AB44" s="315"/>
      <c r="AC44" s="316"/>
      <c r="AD44" s="316"/>
      <c r="AE44" s="316"/>
      <c r="AF44" s="316"/>
      <c r="AG44" s="316"/>
      <c r="AH44" s="316"/>
      <c r="AI44" s="316"/>
      <c r="AJ44" s="103"/>
      <c r="AK44" s="578"/>
      <c r="AL44" s="579"/>
      <c r="AM44" s="579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3"/>
      <c r="AZ44" s="326"/>
      <c r="BA44" s="103"/>
      <c r="BS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5"/>
      <c r="DB44" s="85"/>
      <c r="DC44" s="85"/>
      <c r="DD44" s="85"/>
      <c r="DE44" s="85"/>
      <c r="DH44" s="85"/>
      <c r="DI44" s="85"/>
      <c r="DJ44" s="85"/>
      <c r="DK44" s="85"/>
    </row>
    <row r="45" spans="1:115" s="48" customFormat="1" ht="18.75" customHeight="1">
      <c r="A45" s="647"/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9"/>
      <c r="S45" s="103"/>
      <c r="T45" s="569" t="s">
        <v>116</v>
      </c>
      <c r="U45" s="570"/>
      <c r="V45" s="570"/>
      <c r="W45" s="571"/>
      <c r="X45" s="480" t="s">
        <v>108</v>
      </c>
      <c r="Y45" s="575"/>
      <c r="Z45" s="317" t="s">
        <v>216</v>
      </c>
      <c r="AA45" s="318"/>
      <c r="AB45" s="318"/>
      <c r="AC45" s="319"/>
      <c r="AD45" s="319"/>
      <c r="AE45" s="319"/>
      <c r="AF45" s="319"/>
      <c r="AG45" s="319"/>
      <c r="AH45" s="319"/>
      <c r="AI45" s="320"/>
      <c r="AJ45" s="103"/>
      <c r="AK45" s="578"/>
      <c r="AL45" s="579"/>
      <c r="AM45" s="579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3"/>
      <c r="AZ45" s="326"/>
      <c r="BA45" s="103"/>
      <c r="BS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5"/>
      <c r="DB45" s="85"/>
      <c r="DC45" s="85"/>
      <c r="DD45" s="85"/>
      <c r="DE45" s="85"/>
      <c r="DH45" s="85"/>
      <c r="DI45" s="85"/>
      <c r="DJ45" s="85"/>
      <c r="DK45" s="85"/>
    </row>
    <row r="46" spans="1:115" s="48" customFormat="1" ht="18.75" customHeight="1">
      <c r="A46" s="647"/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103"/>
      <c r="T46" s="572"/>
      <c r="U46" s="573"/>
      <c r="V46" s="573"/>
      <c r="W46" s="574"/>
      <c r="X46" s="480"/>
      <c r="Y46" s="575"/>
      <c r="Z46" s="321" t="s">
        <v>117</v>
      </c>
      <c r="AA46" s="322"/>
      <c r="AB46" s="322"/>
      <c r="AC46" s="323"/>
      <c r="AD46" s="323"/>
      <c r="AE46" s="323"/>
      <c r="AF46" s="323"/>
      <c r="AG46" s="323"/>
      <c r="AH46" s="323"/>
      <c r="AI46" s="324"/>
      <c r="AJ46" s="103"/>
      <c r="AK46" s="488" t="s">
        <v>218</v>
      </c>
      <c r="AL46" s="489"/>
      <c r="AM46" s="489"/>
      <c r="AN46" s="492" t="s">
        <v>238</v>
      </c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3"/>
      <c r="AZ46" s="326"/>
      <c r="BA46" s="103"/>
      <c r="BB46" s="496" t="s">
        <v>263</v>
      </c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S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5"/>
      <c r="DB46" s="85"/>
      <c r="DC46" s="85"/>
      <c r="DD46" s="85"/>
      <c r="DE46" s="85"/>
      <c r="DH46" s="85"/>
      <c r="DI46" s="85"/>
      <c r="DJ46" s="85"/>
      <c r="DK46" s="85"/>
    </row>
    <row r="47" spans="1:115" s="48" customFormat="1" ht="18.75" customHeight="1">
      <c r="A47" s="647"/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9"/>
      <c r="S47" s="103"/>
      <c r="T47" s="307"/>
      <c r="U47" s="308"/>
      <c r="V47" s="309"/>
      <c r="W47" s="309"/>
      <c r="Y47" s="83"/>
      <c r="Z47" s="314"/>
      <c r="AA47" s="315"/>
      <c r="AB47" s="315"/>
      <c r="AC47" s="316"/>
      <c r="AD47" s="316"/>
      <c r="AE47" s="316"/>
      <c r="AF47" s="316"/>
      <c r="AG47" s="316"/>
      <c r="AH47" s="316"/>
      <c r="AI47" s="316"/>
      <c r="AJ47" s="103"/>
      <c r="AK47" s="488"/>
      <c r="AL47" s="489"/>
      <c r="AM47" s="489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3"/>
      <c r="AZ47" s="326"/>
      <c r="BA47" s="103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S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5"/>
      <c r="DB47" s="85"/>
      <c r="DC47" s="85"/>
      <c r="DD47" s="85"/>
      <c r="DE47" s="85"/>
      <c r="DH47" s="85"/>
      <c r="DI47" s="85"/>
      <c r="DJ47" s="85"/>
      <c r="DK47" s="85"/>
    </row>
    <row r="48" spans="1:115" s="48" customFormat="1" ht="18.75" customHeight="1">
      <c r="A48" s="647"/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9"/>
      <c r="S48" s="103"/>
      <c r="T48" s="654" t="s">
        <v>106</v>
      </c>
      <c r="U48" s="655"/>
      <c r="V48" s="655"/>
      <c r="W48" s="656"/>
      <c r="X48" s="575" t="s">
        <v>108</v>
      </c>
      <c r="Y48" s="575"/>
      <c r="Z48" s="596" t="s">
        <v>109</v>
      </c>
      <c r="AA48" s="597"/>
      <c r="AB48" s="597"/>
      <c r="AC48" s="597"/>
      <c r="AD48" s="597"/>
      <c r="AE48" s="597"/>
      <c r="AF48" s="597"/>
      <c r="AG48" s="597"/>
      <c r="AH48" s="597"/>
      <c r="AI48" s="598"/>
      <c r="AJ48" s="103"/>
      <c r="AK48" s="490"/>
      <c r="AL48" s="491"/>
      <c r="AM48" s="491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5"/>
      <c r="AZ48" s="326"/>
      <c r="BA48" s="103"/>
      <c r="BB48" s="496"/>
      <c r="BC48" s="496"/>
      <c r="BD48" s="496"/>
      <c r="BE48" s="496"/>
      <c r="BF48" s="496"/>
      <c r="BG48" s="496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S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5"/>
      <c r="DB48" s="85"/>
      <c r="DC48" s="85"/>
      <c r="DD48" s="85"/>
      <c r="DE48" s="85"/>
      <c r="DH48" s="85"/>
      <c r="DI48" s="85"/>
      <c r="DJ48" s="85"/>
      <c r="DK48" s="85"/>
    </row>
    <row r="49" spans="1:80" ht="18.7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2"/>
      <c r="S49" s="103"/>
      <c r="T49" s="657"/>
      <c r="U49" s="658"/>
      <c r="V49" s="658"/>
      <c r="W49" s="659"/>
      <c r="X49" s="575"/>
      <c r="Y49" s="575"/>
      <c r="Z49" s="599"/>
      <c r="AA49" s="600"/>
      <c r="AB49" s="600"/>
      <c r="AC49" s="600"/>
      <c r="AD49" s="600"/>
      <c r="AE49" s="600"/>
      <c r="AF49" s="600"/>
      <c r="AG49" s="600"/>
      <c r="AH49" s="600"/>
      <c r="AI49" s="601"/>
      <c r="AJ49" s="103"/>
      <c r="AK49" s="327"/>
      <c r="AL49" s="327"/>
      <c r="AM49" s="327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103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1:79" ht="42">
      <c r="A50" s="103"/>
      <c r="B50" s="112"/>
      <c r="C50" s="112"/>
      <c r="D50" s="112"/>
      <c r="E50" s="112"/>
      <c r="F50" s="113"/>
      <c r="G50" s="113"/>
      <c r="H50" s="109"/>
      <c r="I50" s="105"/>
      <c r="J50" s="105"/>
      <c r="K50" s="106"/>
      <c r="L50" s="106"/>
      <c r="M50" s="106"/>
      <c r="N50" s="106"/>
      <c r="O50" s="106"/>
      <c r="P50" s="106"/>
      <c r="Q50" s="106"/>
      <c r="R50" s="103"/>
      <c r="S50" s="103"/>
      <c r="AI50" s="21"/>
      <c r="AJ50" s="110"/>
      <c r="AK50" s="115"/>
      <c r="AL50" s="115"/>
      <c r="AM50" s="115"/>
      <c r="AN50" s="115"/>
      <c r="AO50" s="110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05"/>
      <c r="BA50" s="110"/>
      <c r="BB50" s="306"/>
      <c r="BC50" s="306"/>
      <c r="BD50" s="306"/>
      <c r="BE50" s="306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24">
      <c r="A51" s="103"/>
      <c r="B51" s="155"/>
      <c r="C51" s="156"/>
      <c r="D51" s="156"/>
      <c r="E51" s="156"/>
      <c r="F51" s="107"/>
      <c r="G51" s="108"/>
      <c r="H51" s="104"/>
      <c r="I51" s="105"/>
      <c r="J51" s="105"/>
      <c r="K51" s="106"/>
      <c r="L51" s="106"/>
      <c r="M51" s="106"/>
      <c r="N51" s="106"/>
      <c r="O51" s="106"/>
      <c r="P51" s="106"/>
      <c r="Q51" s="106"/>
      <c r="R51" s="103"/>
      <c r="AD51" s="30"/>
      <c r="AE51" s="30"/>
      <c r="AI51" s="21"/>
      <c r="AJ51" s="21"/>
      <c r="AU51" s="30"/>
      <c r="AV51" s="30"/>
      <c r="AZ51" s="21"/>
      <c r="BA51" s="82"/>
      <c r="BB51" s="111"/>
      <c r="BC51" s="110"/>
      <c r="BD51" s="110"/>
      <c r="BE51" s="110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24">
      <c r="A52" s="103"/>
      <c r="B52" s="166"/>
      <c r="C52" s="166"/>
      <c r="D52" s="166"/>
      <c r="E52" s="166"/>
      <c r="F52" s="165"/>
      <c r="G52" s="165"/>
      <c r="H52" s="104"/>
      <c r="I52" s="105"/>
      <c r="J52" s="105"/>
      <c r="K52" s="106"/>
      <c r="L52" s="106"/>
      <c r="M52" s="106"/>
      <c r="N52" s="106"/>
      <c r="O52" s="106"/>
      <c r="P52" s="106"/>
      <c r="Q52" s="106"/>
      <c r="R52" s="103"/>
      <c r="W52" s="33" t="s">
        <v>36</v>
      </c>
      <c r="X52" s="35" t="s">
        <v>52</v>
      </c>
      <c r="AD52" s="30"/>
      <c r="AE52" s="30"/>
      <c r="AI52" s="21"/>
      <c r="AJ52" s="21"/>
      <c r="AW52" s="30"/>
      <c r="AX52" s="30"/>
      <c r="AY52" s="30"/>
      <c r="AZ52" s="21"/>
      <c r="BA52" s="82"/>
      <c r="BB52" s="155"/>
      <c r="BC52" s="156"/>
      <c r="BD52" s="156"/>
      <c r="BE52" s="156"/>
      <c r="BF52" s="107"/>
      <c r="BG52" s="108"/>
      <c r="BH52" s="104"/>
      <c r="BI52" s="105"/>
      <c r="BJ52" s="105"/>
      <c r="BK52" s="106"/>
      <c r="BL52" s="106"/>
      <c r="BM52" s="106"/>
      <c r="BN52" s="106"/>
      <c r="BO52" s="106"/>
      <c r="BP52" s="106"/>
      <c r="BQ52" s="106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2:79" ht="18.75">
      <c r="B53" s="29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W53" s="33" t="s">
        <v>37</v>
      </c>
      <c r="X53" s="33" t="s">
        <v>35</v>
      </c>
      <c r="AF53" s="30"/>
      <c r="AG53" s="30"/>
      <c r="AH53" s="30"/>
      <c r="AI53" s="21"/>
      <c r="AJ53" s="21"/>
      <c r="AW53" s="30"/>
      <c r="AX53" s="30"/>
      <c r="AY53" s="30"/>
      <c r="AZ53" s="21"/>
      <c r="BB53" s="568"/>
      <c r="BC53" s="568"/>
      <c r="BD53" s="568"/>
      <c r="BE53" s="568"/>
      <c r="BF53" s="593"/>
      <c r="BG53" s="593"/>
      <c r="BH53" s="104"/>
      <c r="BI53" s="105"/>
      <c r="BJ53" s="105"/>
      <c r="BK53" s="106"/>
      <c r="BL53" s="106"/>
      <c r="BM53" s="106"/>
      <c r="BN53" s="106"/>
      <c r="BO53" s="106"/>
      <c r="BP53" s="106"/>
      <c r="BQ53" s="106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3:79" ht="18.75">
      <c r="W54" s="35" t="s">
        <v>70</v>
      </c>
      <c r="X54" s="33" t="s">
        <v>34</v>
      </c>
      <c r="AF54" s="30"/>
      <c r="AG54" s="30"/>
      <c r="AH54" s="30"/>
      <c r="AI54" s="21"/>
      <c r="AJ54" s="21"/>
      <c r="AW54" s="30"/>
      <c r="AX54" s="30"/>
      <c r="AY54" s="30"/>
      <c r="AZ54" s="21"/>
      <c r="BA54" s="21"/>
      <c r="BB54" s="29"/>
      <c r="BC54" s="2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2:79" ht="18.75">
      <c r="L55" s="30"/>
      <c r="M55" s="30"/>
      <c r="W55" s="35" t="s">
        <v>258</v>
      </c>
      <c r="X55" s="35" t="s">
        <v>115</v>
      </c>
      <c r="AF55" s="30"/>
      <c r="AG55" s="30"/>
      <c r="AH55" s="30"/>
      <c r="AI55" s="21"/>
      <c r="AJ55" s="21"/>
      <c r="AW55" s="30"/>
      <c r="AX55" s="30"/>
      <c r="AY55" s="30"/>
      <c r="AZ55" s="21"/>
      <c r="BA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5:79" ht="18.75">
      <c r="E56" s="157"/>
      <c r="F56" s="158"/>
      <c r="L56" s="30"/>
      <c r="M56" s="30"/>
      <c r="W56" s="35"/>
      <c r="X56" s="33"/>
      <c r="AF56" s="30"/>
      <c r="AG56" s="30"/>
      <c r="AH56" s="30"/>
      <c r="AI56" s="21"/>
      <c r="AJ56" s="21"/>
      <c r="AV56" s="23"/>
      <c r="AZ56" s="21"/>
      <c r="BA56" s="21"/>
      <c r="BL56" s="30"/>
      <c r="BM56" s="30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5:79" ht="18.75">
      <c r="E57" s="157"/>
      <c r="F57" s="157"/>
      <c r="N57" s="30"/>
      <c r="O57" s="30"/>
      <c r="P57" s="30"/>
      <c r="W57" s="33" t="s">
        <v>38</v>
      </c>
      <c r="X57" s="35" t="s">
        <v>116</v>
      </c>
      <c r="AE57" s="23"/>
      <c r="AI57" s="21"/>
      <c r="AJ57" s="21"/>
      <c r="AV57" s="22"/>
      <c r="AZ57" s="21"/>
      <c r="BA57" s="21"/>
      <c r="BL57" s="30"/>
      <c r="BM57" s="30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5:79" ht="18.75">
      <c r="E58" s="158"/>
      <c r="F58" s="157"/>
      <c r="N58" s="30"/>
      <c r="O58" s="30"/>
      <c r="P58" s="30"/>
      <c r="W58" s="81" t="s">
        <v>105</v>
      </c>
      <c r="X58" s="33" t="s">
        <v>51</v>
      </c>
      <c r="AE58" s="22"/>
      <c r="AI58" s="21"/>
      <c r="AJ58" s="21"/>
      <c r="AV58" s="22"/>
      <c r="AW58" s="23"/>
      <c r="AX58" s="23"/>
      <c r="AY58" s="23"/>
      <c r="AZ58" s="21"/>
      <c r="BA58" s="21"/>
      <c r="BN58" s="30"/>
      <c r="BO58" s="30"/>
      <c r="BP58" s="30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5:79" ht="18.75">
      <c r="E59" s="158"/>
      <c r="F59" s="157"/>
      <c r="N59" s="30"/>
      <c r="O59" s="30"/>
      <c r="P59" s="30"/>
      <c r="W59" s="33">
        <v>0</v>
      </c>
      <c r="X59" s="33" t="s">
        <v>39</v>
      </c>
      <c r="AE59" s="22"/>
      <c r="AF59" s="23"/>
      <c r="AG59" s="23"/>
      <c r="AH59" s="23"/>
      <c r="AI59" s="21"/>
      <c r="AJ59" s="21"/>
      <c r="AU59" s="32"/>
      <c r="AV59" s="32"/>
      <c r="AW59" s="22"/>
      <c r="AX59" s="22"/>
      <c r="AY59" s="22"/>
      <c r="AZ59" s="21"/>
      <c r="BA59" s="21"/>
      <c r="BN59" s="30"/>
      <c r="BO59" s="30"/>
      <c r="BP59" s="30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5:79" ht="18.75">
      <c r="E60" s="158"/>
      <c r="F60" s="158"/>
      <c r="N60" s="30"/>
      <c r="O60" s="30"/>
      <c r="P60" s="30"/>
      <c r="W60" s="33" t="s">
        <v>40</v>
      </c>
      <c r="X60" s="34" t="s">
        <v>40</v>
      </c>
      <c r="AD60" s="32"/>
      <c r="AE60" s="32"/>
      <c r="AF60" s="22"/>
      <c r="AG60" s="22"/>
      <c r="AH60" s="22"/>
      <c r="AI60" s="21"/>
      <c r="AJ60" s="21"/>
      <c r="AV60" s="32"/>
      <c r="AW60" s="22"/>
      <c r="AX60" s="22"/>
      <c r="AY60" s="22"/>
      <c r="AZ60" s="21"/>
      <c r="BA60" s="21"/>
      <c r="BN60" s="30"/>
      <c r="BO60" s="30"/>
      <c r="BP60" s="30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5:79" ht="18.75">
      <c r="E61" s="157"/>
      <c r="F61" s="158"/>
      <c r="M61" s="159"/>
      <c r="W61" s="33" t="s">
        <v>41</v>
      </c>
      <c r="X61" s="34" t="s">
        <v>41</v>
      </c>
      <c r="AE61" s="32"/>
      <c r="AF61" s="22"/>
      <c r="AG61" s="22"/>
      <c r="AH61" s="22"/>
      <c r="AI61" s="21"/>
      <c r="AJ61" s="21"/>
      <c r="AV61" s="32"/>
      <c r="AW61" s="22"/>
      <c r="AX61" s="22"/>
      <c r="AY61" s="22"/>
      <c r="AZ61" s="21"/>
      <c r="BA61" s="21"/>
      <c r="BN61" s="30"/>
      <c r="BO61" s="30"/>
      <c r="BP61" s="30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5:79" ht="17.25">
      <c r="E62" s="160"/>
      <c r="F62" s="157"/>
      <c r="M62" s="161"/>
      <c r="W62" s="33" t="s">
        <v>42</v>
      </c>
      <c r="X62" s="34" t="s">
        <v>42</v>
      </c>
      <c r="AE62" s="32"/>
      <c r="AF62" s="22"/>
      <c r="AG62" s="22"/>
      <c r="AH62" s="22"/>
      <c r="AI62" s="21"/>
      <c r="AJ62" s="21"/>
      <c r="AV62" s="32"/>
      <c r="AW62" s="32"/>
      <c r="AX62" s="32"/>
      <c r="AY62" s="32"/>
      <c r="AZ62" s="21"/>
      <c r="BA62" s="21"/>
      <c r="BM62" s="23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5:79" ht="17.25">
      <c r="E63" s="157"/>
      <c r="F63" s="157"/>
      <c r="M63" s="161"/>
      <c r="N63" s="159"/>
      <c r="O63" s="159"/>
      <c r="P63" s="159"/>
      <c r="W63" s="33" t="s">
        <v>43</v>
      </c>
      <c r="X63" s="34" t="s">
        <v>43</v>
      </c>
      <c r="AE63" s="32"/>
      <c r="AF63" s="32"/>
      <c r="AG63" s="32"/>
      <c r="AH63" s="32"/>
      <c r="AI63" s="21"/>
      <c r="AJ63" s="21"/>
      <c r="AV63" s="23"/>
      <c r="AW63" s="32"/>
      <c r="AX63" s="32"/>
      <c r="AY63" s="32"/>
      <c r="AZ63" s="21"/>
      <c r="BA63" s="21"/>
      <c r="BM63" s="22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5:79" ht="17.25">
      <c r="E64" s="157"/>
      <c r="F64" s="162"/>
      <c r="L64" s="32"/>
      <c r="M64" s="32"/>
      <c r="N64" s="161"/>
      <c r="O64" s="161"/>
      <c r="P64" s="161"/>
      <c r="W64" s="33" t="s">
        <v>44</v>
      </c>
      <c r="X64" s="34" t="s">
        <v>33</v>
      </c>
      <c r="AE64" s="23"/>
      <c r="AF64" s="32"/>
      <c r="AG64" s="32"/>
      <c r="AH64" s="32"/>
      <c r="AI64" s="21"/>
      <c r="AJ64" s="21"/>
      <c r="AV64" s="20"/>
      <c r="AW64" s="32"/>
      <c r="AX64" s="32"/>
      <c r="AY64" s="32"/>
      <c r="AZ64" s="21"/>
      <c r="BA64" s="21"/>
      <c r="BM64" s="22"/>
      <c r="BN64" s="23"/>
      <c r="BO64" s="23"/>
      <c r="BP64" s="23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5:79" ht="17.25">
      <c r="E65" s="157"/>
      <c r="F65" s="162"/>
      <c r="M65" s="32"/>
      <c r="N65" s="161"/>
      <c r="O65" s="161"/>
      <c r="P65" s="161"/>
      <c r="W65" s="33" t="s">
        <v>45</v>
      </c>
      <c r="X65" s="34" t="s">
        <v>45</v>
      </c>
      <c r="AE65" s="20"/>
      <c r="AF65" s="32"/>
      <c r="AG65" s="32"/>
      <c r="AH65" s="32"/>
      <c r="AI65" s="21"/>
      <c r="AJ65" s="21"/>
      <c r="AV65" s="20"/>
      <c r="AW65" s="23"/>
      <c r="AX65" s="23"/>
      <c r="AY65" s="23"/>
      <c r="AZ65" s="21"/>
      <c r="BA65" s="21"/>
      <c r="BL65" s="32"/>
      <c r="BM65" s="32"/>
      <c r="BN65" s="22"/>
      <c r="BO65" s="22"/>
      <c r="BP65" s="22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5:79" ht="17.25">
      <c r="E66" s="157"/>
      <c r="F66" s="162"/>
      <c r="M66" s="32"/>
      <c r="N66" s="161"/>
      <c r="O66" s="161"/>
      <c r="P66" s="161"/>
      <c r="W66" s="35"/>
      <c r="X66" s="36"/>
      <c r="AE66" s="20"/>
      <c r="AF66" s="23"/>
      <c r="AG66" s="23"/>
      <c r="AH66" s="23"/>
      <c r="AI66" s="21"/>
      <c r="AJ66" s="21"/>
      <c r="AV66" s="20"/>
      <c r="AW66" s="20"/>
      <c r="AX66" s="20"/>
      <c r="AY66" s="20"/>
      <c r="AZ66" s="21"/>
      <c r="BA66" s="21"/>
      <c r="BM66" s="32"/>
      <c r="BN66" s="22"/>
      <c r="BO66" s="22"/>
      <c r="BP66" s="22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5:79" ht="17.25">
      <c r="E67" s="157"/>
      <c r="F67" s="162"/>
      <c r="M67" s="32"/>
      <c r="N67" s="32"/>
      <c r="O67" s="32"/>
      <c r="P67" s="32"/>
      <c r="AE67" s="20"/>
      <c r="AF67" s="20"/>
      <c r="AG67" s="20"/>
      <c r="AH67" s="20"/>
      <c r="AI67" s="21"/>
      <c r="AJ67" s="21"/>
      <c r="AV67" s="20"/>
      <c r="AW67" s="20"/>
      <c r="AX67" s="20"/>
      <c r="AY67" s="20"/>
      <c r="AZ67" s="21"/>
      <c r="BA67" s="21"/>
      <c r="BM67" s="32"/>
      <c r="BN67" s="22"/>
      <c r="BO67" s="22"/>
      <c r="BP67" s="22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5:79" ht="17.25">
      <c r="E68" s="157"/>
      <c r="F68" s="162"/>
      <c r="M68" s="159"/>
      <c r="N68" s="32"/>
      <c r="O68" s="32"/>
      <c r="P68" s="32"/>
      <c r="AE68" s="20"/>
      <c r="AF68" s="20"/>
      <c r="AG68" s="20"/>
      <c r="AH68" s="20"/>
      <c r="AI68" s="21"/>
      <c r="AJ68" s="21"/>
      <c r="AU68" s="32"/>
      <c r="AV68" s="32"/>
      <c r="AW68" s="20"/>
      <c r="AX68" s="20"/>
      <c r="AY68" s="20"/>
      <c r="AZ68" s="21"/>
      <c r="BA68" s="21"/>
      <c r="BM68" s="32"/>
      <c r="BN68" s="32"/>
      <c r="BO68" s="32"/>
      <c r="BP68" s="32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5:79" ht="17.25">
      <c r="E69" s="157"/>
      <c r="F69" s="162"/>
      <c r="M69" s="163"/>
      <c r="N69" s="32"/>
      <c r="O69" s="32"/>
      <c r="P69" s="32"/>
      <c r="AD69" s="32"/>
      <c r="AE69" s="32"/>
      <c r="AF69" s="20"/>
      <c r="AG69" s="20"/>
      <c r="AH69" s="20"/>
      <c r="AI69" s="21"/>
      <c r="AJ69" s="21"/>
      <c r="AU69" s="567"/>
      <c r="AV69" s="32"/>
      <c r="AW69" s="20"/>
      <c r="AX69" s="20"/>
      <c r="AY69" s="20"/>
      <c r="AZ69" s="21"/>
      <c r="BA69" s="21"/>
      <c r="BM69" s="23"/>
      <c r="BN69" s="32"/>
      <c r="BO69" s="32"/>
      <c r="BP69" s="32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5:79" ht="17.25">
      <c r="E70" s="158"/>
      <c r="F70" s="164"/>
      <c r="M70" s="163"/>
      <c r="N70" s="159"/>
      <c r="O70" s="159"/>
      <c r="P70" s="159"/>
      <c r="AD70" s="567"/>
      <c r="AE70" s="32"/>
      <c r="AF70" s="20"/>
      <c r="AG70" s="20"/>
      <c r="AH70" s="20"/>
      <c r="AI70" s="21"/>
      <c r="AJ70" s="21"/>
      <c r="AU70" s="567"/>
      <c r="AV70" s="32"/>
      <c r="AW70" s="32"/>
      <c r="AX70" s="32"/>
      <c r="AY70" s="32"/>
      <c r="AZ70" s="21"/>
      <c r="BA70" s="21"/>
      <c r="BM70" s="20"/>
      <c r="BN70" s="32"/>
      <c r="BO70" s="32"/>
      <c r="BP70" s="32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3:79" ht="17.25">
      <c r="M71" s="163"/>
      <c r="N71" s="163"/>
      <c r="O71" s="163"/>
      <c r="P71" s="163"/>
      <c r="AD71" s="567"/>
      <c r="AE71" s="32"/>
      <c r="AF71" s="32"/>
      <c r="AG71" s="32"/>
      <c r="AH71" s="32"/>
      <c r="AI71" s="21"/>
      <c r="AJ71" s="21"/>
      <c r="AU71" s="23"/>
      <c r="AV71" s="23"/>
      <c r="AW71" s="32"/>
      <c r="AX71" s="32"/>
      <c r="AY71" s="32"/>
      <c r="AZ71" s="21"/>
      <c r="BA71" s="21"/>
      <c r="BM71" s="20"/>
      <c r="BN71" s="23"/>
      <c r="BO71" s="23"/>
      <c r="BP71" s="23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3:79" ht="17.25">
      <c r="M72" s="163"/>
      <c r="N72" s="163"/>
      <c r="O72" s="163"/>
      <c r="P72" s="163"/>
      <c r="AD72" s="23"/>
      <c r="AE72" s="23"/>
      <c r="AF72" s="32"/>
      <c r="AG72" s="32"/>
      <c r="AH72" s="32"/>
      <c r="AI72" s="21"/>
      <c r="AJ72" s="21"/>
      <c r="AU72" s="22"/>
      <c r="AV72" s="22"/>
      <c r="AW72" s="32"/>
      <c r="AX72" s="32"/>
      <c r="AY72" s="32"/>
      <c r="AZ72" s="21"/>
      <c r="BA72" s="21"/>
      <c r="BM72" s="20"/>
      <c r="BN72" s="20"/>
      <c r="BO72" s="20"/>
      <c r="BP72" s="20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2:79" ht="17.25">
      <c r="L73" s="32"/>
      <c r="M73" s="32"/>
      <c r="N73" s="163"/>
      <c r="O73" s="163"/>
      <c r="P73" s="163"/>
      <c r="AD73" s="22"/>
      <c r="AE73" s="22"/>
      <c r="AF73" s="32"/>
      <c r="AG73" s="32"/>
      <c r="AH73" s="32"/>
      <c r="AI73" s="21"/>
      <c r="AJ73" s="21"/>
      <c r="AU73" s="22"/>
      <c r="AV73" s="22"/>
      <c r="AW73" s="23"/>
      <c r="AX73" s="23"/>
      <c r="AY73" s="23"/>
      <c r="AZ73" s="21"/>
      <c r="BA73" s="21"/>
      <c r="BM73" s="20"/>
      <c r="BN73" s="20"/>
      <c r="BO73" s="20"/>
      <c r="BP73" s="20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2:79" ht="17.25">
      <c r="L74" s="567"/>
      <c r="M74" s="32"/>
      <c r="N74" s="163"/>
      <c r="O74" s="163"/>
      <c r="P74" s="163"/>
      <c r="AD74" s="22"/>
      <c r="AE74" s="22"/>
      <c r="AF74" s="23"/>
      <c r="AG74" s="23"/>
      <c r="AH74" s="23"/>
      <c r="AI74" s="21"/>
      <c r="AJ74" s="21"/>
      <c r="AU74" s="32"/>
      <c r="AV74" s="32"/>
      <c r="AW74" s="22"/>
      <c r="AX74" s="22"/>
      <c r="AY74" s="22"/>
      <c r="AZ74" s="21"/>
      <c r="BA74" s="21"/>
      <c r="BL74" s="32"/>
      <c r="BM74" s="32"/>
      <c r="BN74" s="20"/>
      <c r="BO74" s="20"/>
      <c r="BP74" s="20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2:79" ht="17.25">
      <c r="L75" s="567"/>
      <c r="M75" s="32"/>
      <c r="N75" s="32"/>
      <c r="O75" s="32"/>
      <c r="P75" s="32"/>
      <c r="AD75" s="32"/>
      <c r="AE75" s="32"/>
      <c r="AF75" s="22"/>
      <c r="AG75" s="22"/>
      <c r="AH75" s="22"/>
      <c r="AI75" s="21"/>
      <c r="AJ75" s="21"/>
      <c r="AW75" s="22"/>
      <c r="AX75" s="22"/>
      <c r="AY75" s="22"/>
      <c r="AZ75" s="21"/>
      <c r="BA75" s="21"/>
      <c r="BL75" s="567"/>
      <c r="BM75" s="32"/>
      <c r="BN75" s="20"/>
      <c r="BO75" s="20"/>
      <c r="BP75" s="20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2:79" ht="17.25">
      <c r="L76" s="159"/>
      <c r="M76" s="159"/>
      <c r="N76" s="32"/>
      <c r="O76" s="32"/>
      <c r="P76" s="32"/>
      <c r="AF76" s="22"/>
      <c r="AG76" s="22"/>
      <c r="AH76" s="22"/>
      <c r="AI76" s="21"/>
      <c r="AJ76" s="21"/>
      <c r="AV76" s="31"/>
      <c r="AW76" s="32"/>
      <c r="AX76" s="32"/>
      <c r="AY76" s="32"/>
      <c r="AZ76" s="21"/>
      <c r="BA76" s="21"/>
      <c r="BL76" s="567"/>
      <c r="BM76" s="32"/>
      <c r="BN76" s="32"/>
      <c r="BO76" s="32"/>
      <c r="BP76" s="32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2:79" ht="17.25">
      <c r="L77" s="161"/>
      <c r="M77" s="161"/>
      <c r="N77" s="32"/>
      <c r="O77" s="32"/>
      <c r="P77" s="32"/>
      <c r="AE77" s="31"/>
      <c r="AF77" s="32"/>
      <c r="AG77" s="32"/>
      <c r="AH77" s="32"/>
      <c r="AI77" s="21"/>
      <c r="AJ77" s="21"/>
      <c r="AZ77" s="21"/>
      <c r="BA77" s="21"/>
      <c r="BL77" s="23"/>
      <c r="BM77" s="23"/>
      <c r="BN77" s="32"/>
      <c r="BO77" s="32"/>
      <c r="BP77" s="32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2:79" ht="17.25">
      <c r="L78" s="161"/>
      <c r="M78" s="161"/>
      <c r="N78" s="159"/>
      <c r="O78" s="159"/>
      <c r="P78" s="159"/>
      <c r="AI78" s="21"/>
      <c r="AW78" s="31"/>
      <c r="AX78" s="31"/>
      <c r="AY78" s="31"/>
      <c r="BA78" s="21"/>
      <c r="BL78" s="22"/>
      <c r="BM78" s="22"/>
      <c r="BN78" s="32"/>
      <c r="BO78" s="32"/>
      <c r="BP78" s="32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2:69" ht="17.25">
      <c r="L79" s="32"/>
      <c r="M79" s="32"/>
      <c r="N79" s="161"/>
      <c r="O79" s="161"/>
      <c r="P79" s="161"/>
      <c r="AF79" s="31"/>
      <c r="AG79" s="31"/>
      <c r="AH79" s="31"/>
      <c r="BA79" s="21"/>
      <c r="BL79" s="22"/>
      <c r="BM79" s="22"/>
      <c r="BN79" s="23"/>
      <c r="BO79" s="23"/>
      <c r="BP79" s="23"/>
      <c r="BQ79" s="21"/>
    </row>
    <row r="80" spans="14:69" ht="17.25">
      <c r="N80" s="161"/>
      <c r="O80" s="161"/>
      <c r="P80" s="161"/>
      <c r="BA80" s="21"/>
      <c r="BL80" s="32"/>
      <c r="BM80" s="32"/>
      <c r="BN80" s="22"/>
      <c r="BO80" s="22"/>
      <c r="BP80" s="22"/>
      <c r="BQ80" s="21"/>
    </row>
    <row r="81" spans="13:69" ht="17.25">
      <c r="M81" s="29"/>
      <c r="N81" s="32"/>
      <c r="O81" s="32"/>
      <c r="P81" s="32"/>
      <c r="BA81" s="21"/>
      <c r="BN81" s="22"/>
      <c r="BO81" s="22"/>
      <c r="BP81" s="22"/>
      <c r="BQ81" s="21"/>
    </row>
    <row r="82" spans="53:69" ht="17.25">
      <c r="BA82" s="21"/>
      <c r="BM82" s="31"/>
      <c r="BN82" s="32"/>
      <c r="BO82" s="32"/>
      <c r="BP82" s="32"/>
      <c r="BQ82" s="21"/>
    </row>
    <row r="83" spans="14:69" ht="17.25">
      <c r="N83" s="29"/>
      <c r="O83" s="29"/>
      <c r="P83" s="29"/>
      <c r="BQ83" s="21"/>
    </row>
    <row r="84" spans="66:68" ht="17.25">
      <c r="BN84" s="31"/>
      <c r="BO84" s="31"/>
      <c r="BP84" s="31"/>
    </row>
  </sheetData>
  <sheetProtection password="C705" sheet="1"/>
  <mergeCells count="433">
    <mergeCell ref="A32:R34"/>
    <mergeCell ref="Z31:AA31"/>
    <mergeCell ref="AD31:AE31"/>
    <mergeCell ref="L74:L75"/>
    <mergeCell ref="A43:R49"/>
    <mergeCell ref="A3:R5"/>
    <mergeCell ref="A36:R41"/>
    <mergeCell ref="T48:W49"/>
    <mergeCell ref="X48:Y49"/>
    <mergeCell ref="V33:W33"/>
    <mergeCell ref="V31:W31"/>
    <mergeCell ref="V28:W28"/>
    <mergeCell ref="V22:W22"/>
    <mergeCell ref="BB37:BP39"/>
    <mergeCell ref="BA1:BQ3"/>
    <mergeCell ref="T4:W5"/>
    <mergeCell ref="X4:AA5"/>
    <mergeCell ref="AB4:AE5"/>
    <mergeCell ref="Z40:AI41"/>
    <mergeCell ref="AF4:AI5"/>
    <mergeCell ref="AH34:AI34"/>
    <mergeCell ref="Z33:AA33"/>
    <mergeCell ref="AD33:AE33"/>
    <mergeCell ref="BF4:BI5"/>
    <mergeCell ref="A27:A28"/>
    <mergeCell ref="B27:E28"/>
    <mergeCell ref="N23:P24"/>
    <mergeCell ref="A10:R11"/>
    <mergeCell ref="F27:Q28"/>
    <mergeCell ref="A25:A26"/>
    <mergeCell ref="B25:E26"/>
    <mergeCell ref="F25:Q26"/>
    <mergeCell ref="T38:W38"/>
    <mergeCell ref="X38:Y38"/>
    <mergeCell ref="AK4:AN5"/>
    <mergeCell ref="AO4:AR5"/>
    <mergeCell ref="AS4:AV5"/>
    <mergeCell ref="AW4:AZ5"/>
    <mergeCell ref="AL38:AY41"/>
    <mergeCell ref="AH33:AI33"/>
    <mergeCell ref="BH24:BI24"/>
    <mergeCell ref="BD24:BE24"/>
    <mergeCell ref="BF53:BG53"/>
    <mergeCell ref="BH35:BI35"/>
    <mergeCell ref="V34:W34"/>
    <mergeCell ref="Z34:AA34"/>
    <mergeCell ref="AD34:AE34"/>
    <mergeCell ref="Z48:AI49"/>
    <mergeCell ref="BD36:BE36"/>
    <mergeCell ref="AM36:AN36"/>
    <mergeCell ref="B12:F13"/>
    <mergeCell ref="B23:D24"/>
    <mergeCell ref="C6:P9"/>
    <mergeCell ref="F1:M2"/>
    <mergeCell ref="BB4:BE5"/>
    <mergeCell ref="I23:L24"/>
    <mergeCell ref="T1:AI3"/>
    <mergeCell ref="AK1:AZ3"/>
    <mergeCell ref="AU36:AV36"/>
    <mergeCell ref="AW36:AZ36"/>
    <mergeCell ref="BL75:BL76"/>
    <mergeCell ref="BB53:BE53"/>
    <mergeCell ref="T45:W46"/>
    <mergeCell ref="X45:Y46"/>
    <mergeCell ref="AK43:AM45"/>
    <mergeCell ref="AD70:AD71"/>
    <mergeCell ref="AU69:AU70"/>
    <mergeCell ref="BH36:BI36"/>
    <mergeCell ref="AQ35:AR35"/>
    <mergeCell ref="AU35:AV35"/>
    <mergeCell ref="AY35:AZ35"/>
    <mergeCell ref="BD35:BE35"/>
    <mergeCell ref="BP36:BQ36"/>
    <mergeCell ref="T36:W36"/>
    <mergeCell ref="Z36:AA36"/>
    <mergeCell ref="AB36:AE36"/>
    <mergeCell ref="AH36:AI36"/>
    <mergeCell ref="AO36:AR36"/>
    <mergeCell ref="AU34:AV34"/>
    <mergeCell ref="AY34:AZ34"/>
    <mergeCell ref="BD34:BE34"/>
    <mergeCell ref="BH34:BI34"/>
    <mergeCell ref="BP35:BQ35"/>
    <mergeCell ref="V35:W35"/>
    <mergeCell ref="Z35:AA35"/>
    <mergeCell ref="AD35:AE35"/>
    <mergeCell ref="AH35:AI35"/>
    <mergeCell ref="AM35:AN35"/>
    <mergeCell ref="AM34:AN34"/>
    <mergeCell ref="BH33:BI33"/>
    <mergeCell ref="BD33:BE33"/>
    <mergeCell ref="BL33:BM33"/>
    <mergeCell ref="BP33:BQ33"/>
    <mergeCell ref="AU33:AV33"/>
    <mergeCell ref="AY33:AZ33"/>
    <mergeCell ref="BP34:BQ34"/>
    <mergeCell ref="AQ34:AR34"/>
    <mergeCell ref="AM33:AN33"/>
    <mergeCell ref="AQ33:AR33"/>
    <mergeCell ref="BH32:BI32"/>
    <mergeCell ref="BL32:BM32"/>
    <mergeCell ref="BP32:BQ32"/>
    <mergeCell ref="V32:W32"/>
    <mergeCell ref="Z32:AA32"/>
    <mergeCell ref="AD32:AE32"/>
    <mergeCell ref="AH32:AI32"/>
    <mergeCell ref="AM32:AN32"/>
    <mergeCell ref="AQ32:AR32"/>
    <mergeCell ref="AU32:AV32"/>
    <mergeCell ref="BP31:BQ31"/>
    <mergeCell ref="AQ31:AR31"/>
    <mergeCell ref="AU31:AV31"/>
    <mergeCell ref="AY31:AZ31"/>
    <mergeCell ref="BD31:BE31"/>
    <mergeCell ref="BH31:BI31"/>
    <mergeCell ref="BL31:BM31"/>
    <mergeCell ref="AY32:AZ32"/>
    <mergeCell ref="BD32:BE32"/>
    <mergeCell ref="AH31:AI31"/>
    <mergeCell ref="AM31:AN31"/>
    <mergeCell ref="BH30:BI30"/>
    <mergeCell ref="BD30:BE30"/>
    <mergeCell ref="BL30:BM30"/>
    <mergeCell ref="BP30:BQ30"/>
    <mergeCell ref="AU30:AV30"/>
    <mergeCell ref="AY30:AZ30"/>
    <mergeCell ref="V30:W30"/>
    <mergeCell ref="Z30:AA30"/>
    <mergeCell ref="AD30:AE30"/>
    <mergeCell ref="AH30:AI30"/>
    <mergeCell ref="AM30:AN30"/>
    <mergeCell ref="AQ30:AR30"/>
    <mergeCell ref="BH29:BI29"/>
    <mergeCell ref="BL29:BM29"/>
    <mergeCell ref="BP29:BQ29"/>
    <mergeCell ref="V29:W29"/>
    <mergeCell ref="Z29:AA29"/>
    <mergeCell ref="AD29:AE29"/>
    <mergeCell ref="AH29:AI29"/>
    <mergeCell ref="AM29:AN29"/>
    <mergeCell ref="BD29:BE29"/>
    <mergeCell ref="AY29:AZ29"/>
    <mergeCell ref="BP28:BQ28"/>
    <mergeCell ref="AQ28:AR28"/>
    <mergeCell ref="AU28:AV28"/>
    <mergeCell ref="AY28:AZ28"/>
    <mergeCell ref="BD28:BE28"/>
    <mergeCell ref="BH28:BI28"/>
    <mergeCell ref="BL28:BM28"/>
    <mergeCell ref="Z28:AA28"/>
    <mergeCell ref="AD28:AE28"/>
    <mergeCell ref="AH28:AI28"/>
    <mergeCell ref="AM28:AN28"/>
    <mergeCell ref="AQ29:AR29"/>
    <mergeCell ref="AU29:AV29"/>
    <mergeCell ref="BH27:BI27"/>
    <mergeCell ref="BD27:BE27"/>
    <mergeCell ref="BL27:BM27"/>
    <mergeCell ref="BP27:BQ27"/>
    <mergeCell ref="V27:W27"/>
    <mergeCell ref="Z27:AA27"/>
    <mergeCell ref="AD27:AE27"/>
    <mergeCell ref="AH27:AI27"/>
    <mergeCell ref="AM27:AN27"/>
    <mergeCell ref="AQ27:AR27"/>
    <mergeCell ref="AU27:AV27"/>
    <mergeCell ref="AY27:AZ27"/>
    <mergeCell ref="BH26:BI26"/>
    <mergeCell ref="BL26:BM26"/>
    <mergeCell ref="BP26:BQ26"/>
    <mergeCell ref="V26:W26"/>
    <mergeCell ref="Z26:AA26"/>
    <mergeCell ref="AD26:AE26"/>
    <mergeCell ref="AH26:AI26"/>
    <mergeCell ref="AM26:AN26"/>
    <mergeCell ref="BP25:BQ25"/>
    <mergeCell ref="AQ25:AR25"/>
    <mergeCell ref="AU25:AV25"/>
    <mergeCell ref="AY25:AZ25"/>
    <mergeCell ref="BD25:BE25"/>
    <mergeCell ref="BH25:BI25"/>
    <mergeCell ref="BL25:BM25"/>
    <mergeCell ref="BD26:BE26"/>
    <mergeCell ref="V25:W25"/>
    <mergeCell ref="Z25:AA25"/>
    <mergeCell ref="AD25:AE25"/>
    <mergeCell ref="AH25:AI25"/>
    <mergeCell ref="AM25:AN25"/>
    <mergeCell ref="AQ26:AR26"/>
    <mergeCell ref="AU26:AV26"/>
    <mergeCell ref="AY26:AZ26"/>
    <mergeCell ref="BP24:BQ24"/>
    <mergeCell ref="V24:W24"/>
    <mergeCell ref="Z24:AA24"/>
    <mergeCell ref="AD24:AE24"/>
    <mergeCell ref="AH24:AI24"/>
    <mergeCell ref="AM24:AN24"/>
    <mergeCell ref="AQ24:AR24"/>
    <mergeCell ref="AU24:AV24"/>
    <mergeCell ref="AY24:AZ24"/>
    <mergeCell ref="BL24:BM24"/>
    <mergeCell ref="BP23:BQ23"/>
    <mergeCell ref="V23:W23"/>
    <mergeCell ref="Z23:AA23"/>
    <mergeCell ref="AD23:AE23"/>
    <mergeCell ref="AH23:AI23"/>
    <mergeCell ref="AM23:AN23"/>
    <mergeCell ref="AQ23:AR23"/>
    <mergeCell ref="AU23:AV23"/>
    <mergeCell ref="BD23:BE23"/>
    <mergeCell ref="BP22:BQ22"/>
    <mergeCell ref="AQ22:AR22"/>
    <mergeCell ref="AU22:AV22"/>
    <mergeCell ref="AY22:AZ22"/>
    <mergeCell ref="BD22:BE22"/>
    <mergeCell ref="BH22:BI22"/>
    <mergeCell ref="BL22:BM22"/>
    <mergeCell ref="AY23:AZ23"/>
    <mergeCell ref="Z22:AA22"/>
    <mergeCell ref="AD22:AE22"/>
    <mergeCell ref="AH22:AI22"/>
    <mergeCell ref="AM22:AN22"/>
    <mergeCell ref="BL21:BM21"/>
    <mergeCell ref="BD21:BE21"/>
    <mergeCell ref="BH23:BI23"/>
    <mergeCell ref="BL23:BM23"/>
    <mergeCell ref="BP21:BQ21"/>
    <mergeCell ref="V21:W21"/>
    <mergeCell ref="Z21:AA21"/>
    <mergeCell ref="AD21:AE21"/>
    <mergeCell ref="AH21:AI21"/>
    <mergeCell ref="AM21:AN21"/>
    <mergeCell ref="AQ21:AR21"/>
    <mergeCell ref="AU21:AV21"/>
    <mergeCell ref="AY21:AZ21"/>
    <mergeCell ref="BH21:BI21"/>
    <mergeCell ref="BD20:BE20"/>
    <mergeCell ref="BH20:BI20"/>
    <mergeCell ref="BL20:BM20"/>
    <mergeCell ref="BP20:BQ20"/>
    <mergeCell ref="AU20:AV20"/>
    <mergeCell ref="AY20:AZ20"/>
    <mergeCell ref="V20:W20"/>
    <mergeCell ref="Z20:AA20"/>
    <mergeCell ref="AD20:AE20"/>
    <mergeCell ref="AH20:AI20"/>
    <mergeCell ref="AM20:AN20"/>
    <mergeCell ref="AQ20:AR20"/>
    <mergeCell ref="BP19:BQ19"/>
    <mergeCell ref="AQ19:AR19"/>
    <mergeCell ref="AU19:AV19"/>
    <mergeCell ref="AY19:AZ19"/>
    <mergeCell ref="BD19:BE19"/>
    <mergeCell ref="BH19:BI19"/>
    <mergeCell ref="BL19:BM19"/>
    <mergeCell ref="V19:W19"/>
    <mergeCell ref="Z19:AA19"/>
    <mergeCell ref="AD19:AE19"/>
    <mergeCell ref="AH19:AI19"/>
    <mergeCell ref="AM19:AN19"/>
    <mergeCell ref="BH18:BI18"/>
    <mergeCell ref="BD18:BE18"/>
    <mergeCell ref="BL18:BM18"/>
    <mergeCell ref="BP18:BQ18"/>
    <mergeCell ref="V18:W18"/>
    <mergeCell ref="Z18:AA18"/>
    <mergeCell ref="AD18:AE18"/>
    <mergeCell ref="AH18:AI18"/>
    <mergeCell ref="AM18:AN18"/>
    <mergeCell ref="AQ18:AR18"/>
    <mergeCell ref="AU18:AV18"/>
    <mergeCell ref="AY18:AZ18"/>
    <mergeCell ref="BH17:BI17"/>
    <mergeCell ref="BL17:BM17"/>
    <mergeCell ref="BP17:BQ17"/>
    <mergeCell ref="V17:W17"/>
    <mergeCell ref="Z17:AA17"/>
    <mergeCell ref="AD17:AE17"/>
    <mergeCell ref="AH17:AI17"/>
    <mergeCell ref="AM17:AN17"/>
    <mergeCell ref="AQ17:AR17"/>
    <mergeCell ref="AU17:AV17"/>
    <mergeCell ref="BP16:BQ16"/>
    <mergeCell ref="AQ16:AR16"/>
    <mergeCell ref="AU16:AV16"/>
    <mergeCell ref="AY16:AZ16"/>
    <mergeCell ref="BD16:BE16"/>
    <mergeCell ref="BH16:BI16"/>
    <mergeCell ref="BL16:BM16"/>
    <mergeCell ref="AY17:AZ17"/>
    <mergeCell ref="BD17:BE17"/>
    <mergeCell ref="V16:W16"/>
    <mergeCell ref="Z16:AA16"/>
    <mergeCell ref="AD16:AE16"/>
    <mergeCell ref="AH16:AI16"/>
    <mergeCell ref="AM16:AN16"/>
    <mergeCell ref="BH15:BI15"/>
    <mergeCell ref="BD15:BE15"/>
    <mergeCell ref="BL15:BM15"/>
    <mergeCell ref="BP15:BQ15"/>
    <mergeCell ref="V15:W15"/>
    <mergeCell ref="Z15:AA15"/>
    <mergeCell ref="AD15:AE15"/>
    <mergeCell ref="AH15:AI15"/>
    <mergeCell ref="AM15:AN15"/>
    <mergeCell ref="AQ15:AR15"/>
    <mergeCell ref="AU15:AV15"/>
    <mergeCell ref="AY15:AZ15"/>
    <mergeCell ref="BH14:BI14"/>
    <mergeCell ref="BL14:BM14"/>
    <mergeCell ref="BP14:BQ14"/>
    <mergeCell ref="V14:W14"/>
    <mergeCell ref="Z14:AA14"/>
    <mergeCell ref="AD14:AE14"/>
    <mergeCell ref="AH14:AI14"/>
    <mergeCell ref="AM14:AN14"/>
    <mergeCell ref="BP13:BQ13"/>
    <mergeCell ref="AQ13:AR13"/>
    <mergeCell ref="AU13:AV13"/>
    <mergeCell ref="AY13:AZ13"/>
    <mergeCell ref="BD13:BE13"/>
    <mergeCell ref="BH13:BI13"/>
    <mergeCell ref="BL13:BM13"/>
    <mergeCell ref="BD14:BE14"/>
    <mergeCell ref="V13:W13"/>
    <mergeCell ref="Z13:AA13"/>
    <mergeCell ref="AD13:AE13"/>
    <mergeCell ref="AH13:AI13"/>
    <mergeCell ref="AM13:AN13"/>
    <mergeCell ref="AQ14:AR14"/>
    <mergeCell ref="AU14:AV14"/>
    <mergeCell ref="AY14:AZ14"/>
    <mergeCell ref="BH12:BI12"/>
    <mergeCell ref="BD12:BE12"/>
    <mergeCell ref="BL12:BM12"/>
    <mergeCell ref="BP12:BQ12"/>
    <mergeCell ref="V12:W12"/>
    <mergeCell ref="Z12:AA12"/>
    <mergeCell ref="AD12:AE12"/>
    <mergeCell ref="AH12:AI12"/>
    <mergeCell ref="AM12:AN12"/>
    <mergeCell ref="AQ12:AR12"/>
    <mergeCell ref="AU12:AV12"/>
    <mergeCell ref="AY12:AZ12"/>
    <mergeCell ref="BH11:BI11"/>
    <mergeCell ref="BL11:BM11"/>
    <mergeCell ref="BP11:BQ11"/>
    <mergeCell ref="V11:W11"/>
    <mergeCell ref="Z11:AA11"/>
    <mergeCell ref="AD11:AE11"/>
    <mergeCell ref="AH11:AI11"/>
    <mergeCell ref="AM11:AN11"/>
    <mergeCell ref="BP10:BQ10"/>
    <mergeCell ref="AQ10:AR10"/>
    <mergeCell ref="AU10:AV10"/>
    <mergeCell ref="AY10:AZ10"/>
    <mergeCell ref="BD10:BE10"/>
    <mergeCell ref="BH10:BI10"/>
    <mergeCell ref="BL10:BM10"/>
    <mergeCell ref="BD11:BE11"/>
    <mergeCell ref="V10:W10"/>
    <mergeCell ref="Z10:AA10"/>
    <mergeCell ref="AD10:AE10"/>
    <mergeCell ref="AH10:AI10"/>
    <mergeCell ref="AM10:AN10"/>
    <mergeCell ref="AQ11:AR11"/>
    <mergeCell ref="AU11:AV11"/>
    <mergeCell ref="AY11:AZ11"/>
    <mergeCell ref="BP9:BQ9"/>
    <mergeCell ref="V9:W9"/>
    <mergeCell ref="Z9:AA9"/>
    <mergeCell ref="AD9:AE9"/>
    <mergeCell ref="AH9:AI9"/>
    <mergeCell ref="AM9:AN9"/>
    <mergeCell ref="AQ9:AR9"/>
    <mergeCell ref="AU9:AV9"/>
    <mergeCell ref="BL9:BM9"/>
    <mergeCell ref="V8:W8"/>
    <mergeCell ref="Z8:AA8"/>
    <mergeCell ref="AD8:AE8"/>
    <mergeCell ref="AH8:AI8"/>
    <mergeCell ref="AM8:AN8"/>
    <mergeCell ref="BH9:BI9"/>
    <mergeCell ref="BD9:BE9"/>
    <mergeCell ref="AY9:AZ9"/>
    <mergeCell ref="BL7:BM7"/>
    <mergeCell ref="AY8:AZ8"/>
    <mergeCell ref="BD8:BE8"/>
    <mergeCell ref="BH8:BI8"/>
    <mergeCell ref="BL8:BM8"/>
    <mergeCell ref="BH7:BI7"/>
    <mergeCell ref="BP8:BQ8"/>
    <mergeCell ref="BH6:BI6"/>
    <mergeCell ref="BD6:BE6"/>
    <mergeCell ref="AQ8:AR8"/>
    <mergeCell ref="AU8:AV8"/>
    <mergeCell ref="BP7:BQ7"/>
    <mergeCell ref="AQ7:AR7"/>
    <mergeCell ref="AU7:AV7"/>
    <mergeCell ref="AY7:AZ7"/>
    <mergeCell ref="BD7:BE7"/>
    <mergeCell ref="AQ6:AR6"/>
    <mergeCell ref="AU6:AV6"/>
    <mergeCell ref="AY6:AZ6"/>
    <mergeCell ref="V7:W7"/>
    <mergeCell ref="Z7:AA7"/>
    <mergeCell ref="AD7:AE7"/>
    <mergeCell ref="AH7:AI7"/>
    <mergeCell ref="AM7:AN7"/>
    <mergeCell ref="CF4:CJ4"/>
    <mergeCell ref="CK4:CO4"/>
    <mergeCell ref="CP4:CT4"/>
    <mergeCell ref="CA4:CE4"/>
    <mergeCell ref="BL6:BM6"/>
    <mergeCell ref="BP6:BQ6"/>
    <mergeCell ref="BN4:BQ5"/>
    <mergeCell ref="BJ4:BM5"/>
    <mergeCell ref="BB46:BQ48"/>
    <mergeCell ref="V6:W6"/>
    <mergeCell ref="Z6:AA6"/>
    <mergeCell ref="AD6:AE6"/>
    <mergeCell ref="BB40:BE43"/>
    <mergeCell ref="BF40:BQ41"/>
    <mergeCell ref="BF42:BQ43"/>
    <mergeCell ref="AN43:AY45"/>
    <mergeCell ref="AH6:AI6"/>
    <mergeCell ref="AM6:AN6"/>
    <mergeCell ref="T40:W41"/>
    <mergeCell ref="X40:Y41"/>
    <mergeCell ref="T43:W43"/>
    <mergeCell ref="Z43:AI43"/>
    <mergeCell ref="AK46:AM48"/>
    <mergeCell ref="AN46:AY48"/>
  </mergeCells>
  <printOptions/>
  <pageMargins left="0.38" right="0.34" top="0.3937007874015748" bottom="0.19" header="0.15748031496062992" footer="0.15748031496062992"/>
  <pageSetup horizontalDpi="600" verticalDpi="600" orientation="portrait" paperSize="9" r:id="rId1"/>
  <colBreaks count="3" manualBreakCount="3">
    <brk id="35" max="49" man="1"/>
    <brk id="52" max="49" man="1"/>
    <brk id="7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K81"/>
  <sheetViews>
    <sheetView view="pageBreakPreview" zoomScale="75" zoomScaleSheetLayoutView="75" workbookViewId="0" topLeftCell="T1">
      <selection activeCell="AD17" sqref="AD17:AE17"/>
    </sheetView>
  </sheetViews>
  <sheetFormatPr defaultColWidth="9.00390625" defaultRowHeight="13.5"/>
  <cols>
    <col min="1" max="1" width="1.625" style="21" customWidth="1"/>
    <col min="2" max="2" width="4.625" style="21" customWidth="1"/>
    <col min="3" max="3" width="3.625" style="21" customWidth="1"/>
    <col min="4" max="5" width="7.625" style="21" customWidth="1"/>
    <col min="6" max="6" width="4.625" style="21" customWidth="1"/>
    <col min="7" max="7" width="3.625" style="21" customWidth="1"/>
    <col min="8" max="9" width="7.625" style="21" customWidth="1"/>
    <col min="10" max="10" width="4.625" style="21" customWidth="1"/>
    <col min="11" max="11" width="3.625" style="21" customWidth="1"/>
    <col min="12" max="13" width="7.50390625" style="21" customWidth="1"/>
    <col min="14" max="14" width="4.625" style="21" customWidth="1"/>
    <col min="15" max="15" width="3.375" style="21" customWidth="1"/>
    <col min="16" max="17" width="7.625" style="21" customWidth="1"/>
    <col min="18" max="19" width="1.625" style="15" customWidth="1"/>
    <col min="20" max="20" width="4.625" style="15" customWidth="1"/>
    <col min="21" max="21" width="3.625" style="15" customWidth="1"/>
    <col min="22" max="23" width="7.625" style="15" customWidth="1"/>
    <col min="24" max="24" width="4.625" style="15" customWidth="1"/>
    <col min="25" max="25" width="3.625" style="15" customWidth="1"/>
    <col min="26" max="27" width="7.625" style="15" customWidth="1"/>
    <col min="28" max="28" width="4.625" style="15" customWidth="1"/>
    <col min="29" max="29" width="3.625" style="15" customWidth="1"/>
    <col min="30" max="31" width="7.50390625" style="15" customWidth="1"/>
    <col min="32" max="32" width="4.625" style="15" customWidth="1"/>
    <col min="33" max="33" width="3.375" style="15" customWidth="1"/>
    <col min="34" max="35" width="7.625" style="15" customWidth="1"/>
    <col min="36" max="36" width="1.625" style="15" customWidth="1"/>
    <col min="37" max="37" width="4.625" style="15" customWidth="1"/>
    <col min="38" max="38" width="3.625" style="15" customWidth="1"/>
    <col min="39" max="40" width="7.625" style="15" customWidth="1"/>
    <col min="41" max="41" width="4.625" style="15" customWidth="1"/>
    <col min="42" max="42" width="3.625" style="15" customWidth="1"/>
    <col min="43" max="44" width="7.625" style="15" customWidth="1"/>
    <col min="45" max="45" width="4.625" style="15" customWidth="1"/>
    <col min="46" max="46" width="3.625" style="15" customWidth="1"/>
    <col min="47" max="48" width="7.625" style="15" customWidth="1"/>
    <col min="49" max="49" width="4.625" style="15" customWidth="1"/>
    <col min="50" max="50" width="3.625" style="15" customWidth="1"/>
    <col min="51" max="52" width="7.625" style="15" customWidth="1"/>
    <col min="53" max="53" width="1.625" style="15" customWidth="1"/>
    <col min="54" max="54" width="4.625" style="15" customWidth="1"/>
    <col min="55" max="55" width="3.625" style="15" customWidth="1"/>
    <col min="56" max="57" width="7.625" style="15" customWidth="1"/>
    <col min="58" max="58" width="4.625" style="15" customWidth="1"/>
    <col min="59" max="59" width="3.625" style="15" customWidth="1"/>
    <col min="60" max="61" width="7.625" style="15" customWidth="1"/>
    <col min="62" max="62" width="4.625" style="15" customWidth="1"/>
    <col min="63" max="63" width="3.625" style="15" customWidth="1"/>
    <col min="64" max="65" width="7.625" style="15" customWidth="1"/>
    <col min="66" max="66" width="4.625" style="15" customWidth="1"/>
    <col min="67" max="67" width="3.625" style="15" customWidth="1"/>
    <col min="68" max="69" width="7.625" style="15" customWidth="1"/>
    <col min="70" max="70" width="3.625" style="15" customWidth="1"/>
    <col min="71" max="81" width="4.625" style="15" customWidth="1"/>
    <col min="82" max="101" width="4.875" style="15" customWidth="1"/>
    <col min="102" max="114" width="4.375" style="15" customWidth="1"/>
    <col min="115" max="115" width="2.375" style="15" customWidth="1"/>
    <col min="116" max="16384" width="9.00390625" style="15" customWidth="1"/>
  </cols>
  <sheetData>
    <row r="1" spans="1:102" s="48" customFormat="1" ht="18" customHeight="1">
      <c r="A1" s="121"/>
      <c r="B1" s="121"/>
      <c r="C1" s="121"/>
      <c r="D1" s="121"/>
      <c r="E1" s="121"/>
      <c r="F1" s="587" t="s">
        <v>220</v>
      </c>
      <c r="G1" s="588"/>
      <c r="H1" s="588"/>
      <c r="I1" s="588"/>
      <c r="J1" s="588"/>
      <c r="K1" s="588"/>
      <c r="L1" s="588"/>
      <c r="M1" s="588"/>
      <c r="N1" s="121"/>
      <c r="O1" s="121"/>
      <c r="P1" s="121"/>
      <c r="Q1" s="121"/>
      <c r="R1" s="121"/>
      <c r="S1" s="189"/>
      <c r="T1" s="621" t="s">
        <v>226</v>
      </c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197"/>
      <c r="AK1" s="622" t="s">
        <v>242</v>
      </c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7" t="s">
        <v>243</v>
      </c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18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7"/>
      <c r="CX1" s="49"/>
    </row>
    <row r="2" spans="1:102" s="48" customFormat="1" ht="18" customHeight="1">
      <c r="A2" s="121"/>
      <c r="B2" s="121"/>
      <c r="C2" s="121"/>
      <c r="D2" s="121"/>
      <c r="E2" s="121"/>
      <c r="F2" s="588"/>
      <c r="G2" s="588"/>
      <c r="H2" s="588"/>
      <c r="I2" s="588"/>
      <c r="J2" s="588"/>
      <c r="K2" s="588"/>
      <c r="L2" s="588"/>
      <c r="M2" s="588"/>
      <c r="N2" s="121"/>
      <c r="O2" s="121"/>
      <c r="P2" s="121"/>
      <c r="Q2" s="121"/>
      <c r="R2" s="121"/>
      <c r="S2" s="189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197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BM2" s="627"/>
      <c r="BN2" s="627"/>
      <c r="BO2" s="627"/>
      <c r="BP2" s="627"/>
      <c r="BQ2" s="627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  <c r="CX2" s="49"/>
    </row>
    <row r="3" spans="1:115" s="28" customFormat="1" ht="23.25" customHeight="1" thickBot="1">
      <c r="A3" s="653" t="s">
        <v>128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189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197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7"/>
      <c r="BB3" s="627"/>
      <c r="BC3" s="627"/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  <c r="BO3" s="627"/>
      <c r="BP3" s="627"/>
      <c r="BQ3" s="627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7"/>
    </row>
    <row r="4" spans="1:103" s="24" customFormat="1" ht="15.75" customHeight="1" thickTop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136"/>
      <c r="T4" s="628" t="s">
        <v>32</v>
      </c>
      <c r="U4" s="629"/>
      <c r="V4" s="629"/>
      <c r="W4" s="629"/>
      <c r="X4" s="632" t="s">
        <v>4</v>
      </c>
      <c r="Y4" s="629"/>
      <c r="Z4" s="629"/>
      <c r="AA4" s="633"/>
      <c r="AB4" s="632" t="s">
        <v>5</v>
      </c>
      <c r="AC4" s="629"/>
      <c r="AD4" s="629"/>
      <c r="AE4" s="633"/>
      <c r="AF4" s="629" t="s">
        <v>6</v>
      </c>
      <c r="AG4" s="629"/>
      <c r="AH4" s="629"/>
      <c r="AI4" s="642"/>
      <c r="AJ4" s="193"/>
      <c r="AK4" s="608" t="s">
        <v>46</v>
      </c>
      <c r="AL4" s="609"/>
      <c r="AM4" s="609"/>
      <c r="AN4" s="609"/>
      <c r="AO4" s="612" t="s">
        <v>8</v>
      </c>
      <c r="AP4" s="609"/>
      <c r="AQ4" s="609"/>
      <c r="AR4" s="613"/>
      <c r="AS4" s="612" t="s">
        <v>227</v>
      </c>
      <c r="AT4" s="609"/>
      <c r="AU4" s="609"/>
      <c r="AV4" s="613"/>
      <c r="AW4" s="609" t="s">
        <v>228</v>
      </c>
      <c r="AX4" s="609"/>
      <c r="AY4" s="609"/>
      <c r="AZ4" s="616"/>
      <c r="BA4" s="194"/>
      <c r="BB4" s="589" t="s">
        <v>47</v>
      </c>
      <c r="BC4" s="509"/>
      <c r="BD4" s="509"/>
      <c r="BE4" s="509"/>
      <c r="BF4" s="513" t="s">
        <v>48</v>
      </c>
      <c r="BG4" s="509"/>
      <c r="BH4" s="509"/>
      <c r="BI4" s="514"/>
      <c r="BJ4" s="513" t="s">
        <v>49</v>
      </c>
      <c r="BK4" s="509"/>
      <c r="BL4" s="509"/>
      <c r="BM4" s="514"/>
      <c r="BN4" s="509" t="s">
        <v>50</v>
      </c>
      <c r="BO4" s="509"/>
      <c r="BP4" s="509"/>
      <c r="BQ4" s="510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7"/>
      <c r="CL4" s="507"/>
      <c r="CM4" s="507"/>
      <c r="CN4" s="507"/>
      <c r="CO4" s="507"/>
      <c r="CP4" s="508"/>
      <c r="CQ4" s="508"/>
      <c r="CR4" s="508"/>
      <c r="CS4" s="508"/>
      <c r="CT4" s="508"/>
      <c r="CU4" s="25"/>
      <c r="CV4" s="25"/>
      <c r="CW4" s="25"/>
      <c r="CX4" s="25"/>
      <c r="CY4" s="25"/>
    </row>
    <row r="5" spans="1:100" ht="17.25" customHeight="1" thickBot="1">
      <c r="A5" s="121"/>
      <c r="B5" s="121"/>
      <c r="C5" s="586" t="s">
        <v>150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121"/>
      <c r="R5" s="121"/>
      <c r="S5" s="121"/>
      <c r="T5" s="630"/>
      <c r="U5" s="631"/>
      <c r="V5" s="631"/>
      <c r="W5" s="631"/>
      <c r="X5" s="634"/>
      <c r="Y5" s="631"/>
      <c r="Z5" s="631"/>
      <c r="AA5" s="635"/>
      <c r="AB5" s="634"/>
      <c r="AC5" s="631"/>
      <c r="AD5" s="631"/>
      <c r="AE5" s="635"/>
      <c r="AF5" s="631"/>
      <c r="AG5" s="631"/>
      <c r="AH5" s="631"/>
      <c r="AI5" s="643"/>
      <c r="AJ5" s="195"/>
      <c r="AK5" s="610"/>
      <c r="AL5" s="611"/>
      <c r="AM5" s="611"/>
      <c r="AN5" s="611"/>
      <c r="AO5" s="614"/>
      <c r="AP5" s="611"/>
      <c r="AQ5" s="611"/>
      <c r="AR5" s="615"/>
      <c r="AS5" s="614"/>
      <c r="AT5" s="611"/>
      <c r="AU5" s="611"/>
      <c r="AV5" s="615"/>
      <c r="AW5" s="611"/>
      <c r="AX5" s="611"/>
      <c r="AY5" s="611"/>
      <c r="AZ5" s="617"/>
      <c r="BA5" s="196"/>
      <c r="BB5" s="590"/>
      <c r="BC5" s="511"/>
      <c r="BD5" s="511"/>
      <c r="BE5" s="511"/>
      <c r="BF5" s="515"/>
      <c r="BG5" s="511"/>
      <c r="BH5" s="511"/>
      <c r="BI5" s="516"/>
      <c r="BJ5" s="515"/>
      <c r="BK5" s="511"/>
      <c r="BL5" s="511"/>
      <c r="BM5" s="516"/>
      <c r="BN5" s="511"/>
      <c r="BO5" s="511"/>
      <c r="BP5" s="511"/>
      <c r="BQ5" s="512"/>
      <c r="CA5" s="26"/>
      <c r="CB5" s="27"/>
      <c r="CC5" s="27"/>
      <c r="CD5" s="27"/>
      <c r="CE5" s="27"/>
      <c r="CF5" s="26"/>
      <c r="CG5" s="27"/>
      <c r="CH5" s="27"/>
      <c r="CI5" s="27"/>
      <c r="CJ5" s="27"/>
      <c r="CK5" s="26"/>
      <c r="CL5" s="27"/>
      <c r="CM5" s="27"/>
      <c r="CN5" s="27"/>
      <c r="CO5" s="27"/>
      <c r="CP5" s="26"/>
      <c r="CQ5" s="27"/>
      <c r="CR5" s="27"/>
      <c r="CS5" s="27"/>
      <c r="CT5" s="27"/>
      <c r="CU5" s="21"/>
      <c r="CV5" s="21"/>
    </row>
    <row r="6" spans="1:100" s="86" customFormat="1" ht="18" customHeight="1">
      <c r="A6" s="121"/>
      <c r="B6" s="121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122"/>
      <c r="R6" s="121"/>
      <c r="S6" s="121"/>
      <c r="T6" s="138">
        <v>43191</v>
      </c>
      <c r="U6" s="139">
        <f>T6</f>
        <v>43191</v>
      </c>
      <c r="V6" s="497" t="str">
        <f>VLOOKUP('H30ごみ収集計画'!D15,'松尾ルート'!$W$52:$X$66,2,0)</f>
        <v>   </v>
      </c>
      <c r="W6" s="498"/>
      <c r="X6" s="140">
        <f>T6+30</f>
        <v>43221</v>
      </c>
      <c r="Y6" s="139">
        <f>X6</f>
        <v>43221</v>
      </c>
      <c r="Z6" s="497" t="str">
        <f>VLOOKUP('H30ごみ収集計画'!M15,'松尾ルート'!$W$52:$X$66,2,0)</f>
        <v>   </v>
      </c>
      <c r="AA6" s="498"/>
      <c r="AB6" s="140">
        <f>X6+31</f>
        <v>43252</v>
      </c>
      <c r="AC6" s="139">
        <f>AB6</f>
        <v>43252</v>
      </c>
      <c r="AD6" s="517" t="str">
        <f>VLOOKUP('H30ごみ収集計画'!V15,'松尾ルート'!$W$52:$X$66,2,0)</f>
        <v>可燃ごみ</v>
      </c>
      <c r="AE6" s="518"/>
      <c r="AF6" s="140">
        <f>AB6+30</f>
        <v>43282</v>
      </c>
      <c r="AG6" s="139">
        <f>AF6</f>
        <v>43282</v>
      </c>
      <c r="AH6" s="497" t="str">
        <f>VLOOKUP('H30ごみ収集計画'!AE15,'松尾ルート'!$W$52:$X$66,2,0)</f>
        <v>   </v>
      </c>
      <c r="AI6" s="505"/>
      <c r="AJ6" s="39"/>
      <c r="AK6" s="138">
        <f>AF6+31</f>
        <v>43313</v>
      </c>
      <c r="AL6" s="139">
        <f>AK6</f>
        <v>43313</v>
      </c>
      <c r="AM6" s="497" t="str">
        <f>VLOOKUP('H30ごみ収集計画'!AN15,'松尾ルート'!$W$52:$X$66,2,0)</f>
        <v>   </v>
      </c>
      <c r="AN6" s="498"/>
      <c r="AO6" s="140">
        <f>AK6+31</f>
        <v>43344</v>
      </c>
      <c r="AP6" s="139">
        <f>AO6</f>
        <v>43344</v>
      </c>
      <c r="AQ6" s="497" t="str">
        <f>VLOOKUP('H30ごみ収集計画'!AW15,'松尾ルート'!$W$52:$X$66,2,0)</f>
        <v>   </v>
      </c>
      <c r="AR6" s="498"/>
      <c r="AS6" s="140">
        <f>AO6+30</f>
        <v>43374</v>
      </c>
      <c r="AT6" s="139">
        <f>AS6</f>
        <v>43374</v>
      </c>
      <c r="AU6" s="499" t="str">
        <f>VLOOKUP('H30ごみ収集計画'!BF15,'松尾ルート'!$W$52:$X$66,2,0)</f>
        <v>資源ごみ</v>
      </c>
      <c r="AV6" s="500"/>
      <c r="AW6" s="140">
        <f>AS6+31</f>
        <v>43405</v>
      </c>
      <c r="AX6" s="139">
        <f>AW6</f>
        <v>43405</v>
      </c>
      <c r="AY6" s="497" t="str">
        <f>VLOOKUP('H30ごみ収集計画'!BO15,'松尾ルート'!$W$52:$X$66,2,0)</f>
        <v>   </v>
      </c>
      <c r="AZ6" s="505"/>
      <c r="BA6" s="191"/>
      <c r="BB6" s="138">
        <f>AW6+30</f>
        <v>43435</v>
      </c>
      <c r="BC6" s="139">
        <f>BB6</f>
        <v>43435</v>
      </c>
      <c r="BD6" s="497" t="str">
        <f>VLOOKUP('H30ごみ収集計画'!BX15,'松尾ルート'!$W$52:$X$66,2,0)</f>
        <v>   </v>
      </c>
      <c r="BE6" s="498"/>
      <c r="BF6" s="140">
        <f>BB6+31</f>
        <v>43466</v>
      </c>
      <c r="BG6" s="139">
        <f>BF6</f>
        <v>43466</v>
      </c>
      <c r="BH6" s="522" t="s">
        <v>53</v>
      </c>
      <c r="BI6" s="523"/>
      <c r="BJ6" s="140">
        <f>BF6+31</f>
        <v>43497</v>
      </c>
      <c r="BK6" s="139">
        <f>BJ6</f>
        <v>43497</v>
      </c>
      <c r="BL6" s="517" t="str">
        <f>VLOOKUP('H30ごみ収集計画'!CP15,'松尾ルート'!$W$52:$X$66,2,0)</f>
        <v>可燃ごみ</v>
      </c>
      <c r="BM6" s="518"/>
      <c r="BN6" s="140">
        <f>BJ6+28</f>
        <v>43525</v>
      </c>
      <c r="BO6" s="139">
        <f>BN6</f>
        <v>43525</v>
      </c>
      <c r="BP6" s="517" t="str">
        <f>VLOOKUP('H30ごみ収集計画'!CY15,'松尾ルート'!$W$52:$X$66,2,0)</f>
        <v>可燃ごみ</v>
      </c>
      <c r="BQ6" s="519"/>
      <c r="CA6" s="141"/>
      <c r="CB6" s="142"/>
      <c r="CC6" s="142"/>
      <c r="CD6" s="142"/>
      <c r="CE6" s="142"/>
      <c r="CF6" s="141"/>
      <c r="CG6" s="142"/>
      <c r="CH6" s="142"/>
      <c r="CI6" s="142"/>
      <c r="CJ6" s="142"/>
      <c r="CK6" s="141"/>
      <c r="CL6" s="142"/>
      <c r="CM6" s="142"/>
      <c r="CN6" s="142"/>
      <c r="CO6" s="142"/>
      <c r="CP6" s="141"/>
      <c r="CQ6" s="142"/>
      <c r="CR6" s="142"/>
      <c r="CS6" s="142"/>
      <c r="CT6" s="142"/>
      <c r="CU6" s="142"/>
      <c r="CV6" s="142"/>
    </row>
    <row r="7" spans="1:100" s="86" customFormat="1" ht="18" customHeight="1">
      <c r="A7" s="121"/>
      <c r="B7" s="122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122"/>
      <c r="R7" s="121"/>
      <c r="S7" s="121"/>
      <c r="T7" s="143">
        <f>T6+1</f>
        <v>43192</v>
      </c>
      <c r="U7" s="144">
        <f aca="true" t="shared" si="0" ref="U7:U35">T7</f>
        <v>43192</v>
      </c>
      <c r="V7" s="528" t="str">
        <f>VLOOKUP('H30ごみ収集計画'!D16,'松尾ルート'!$W$52:$X$66,2,0)</f>
        <v>資源ごみ</v>
      </c>
      <c r="W7" s="529"/>
      <c r="X7" s="145">
        <f>X6+1</f>
        <v>43222</v>
      </c>
      <c r="Y7" s="144">
        <f aca="true" t="shared" si="1" ref="Y7:Y36">X7</f>
        <v>43222</v>
      </c>
      <c r="Z7" s="522" t="str">
        <f>VLOOKUP('H30ごみ収集計画'!M16,'松尾ルート'!$W$52:$X$66,2,0)</f>
        <v>   </v>
      </c>
      <c r="AA7" s="523"/>
      <c r="AB7" s="145">
        <f>AB6+1</f>
        <v>43253</v>
      </c>
      <c r="AC7" s="144">
        <f aca="true" t="shared" si="2" ref="AC7:AC35">AB7</f>
        <v>43253</v>
      </c>
      <c r="AD7" s="522" t="str">
        <f>VLOOKUP('H30ごみ収集計画'!V16,'松尾ルート'!$W$52:$X$66,2,0)</f>
        <v>   </v>
      </c>
      <c r="AE7" s="523"/>
      <c r="AF7" s="145">
        <f>AF6+1</f>
        <v>43283</v>
      </c>
      <c r="AG7" s="144">
        <f aca="true" t="shared" si="3" ref="AG7:AG36">AF7</f>
        <v>43283</v>
      </c>
      <c r="AH7" s="528" t="str">
        <f>VLOOKUP('H30ごみ収集計画'!AE16,'松尾ルート'!$W$52:$X$66,2,0)</f>
        <v>資源ごみ</v>
      </c>
      <c r="AI7" s="539"/>
      <c r="AJ7" s="39"/>
      <c r="AK7" s="143">
        <f>AK6+1</f>
        <v>43314</v>
      </c>
      <c r="AL7" s="144">
        <f aca="true" t="shared" si="4" ref="AL7:AL36">AK7</f>
        <v>43314</v>
      </c>
      <c r="AM7" s="522" t="str">
        <f>VLOOKUP('H30ごみ収集計画'!AN16,'松尾ルート'!$W$52:$X$66,2,0)</f>
        <v>   </v>
      </c>
      <c r="AN7" s="523"/>
      <c r="AO7" s="145">
        <f>AO6+1</f>
        <v>43345</v>
      </c>
      <c r="AP7" s="144">
        <f aca="true" t="shared" si="5" ref="AP7:AP35">AO7</f>
        <v>43345</v>
      </c>
      <c r="AQ7" s="522" t="str">
        <f>VLOOKUP('H30ごみ収集計画'!AW16,'松尾ルート'!$W$52:$X$66,2,0)</f>
        <v>   </v>
      </c>
      <c r="AR7" s="523"/>
      <c r="AS7" s="145">
        <f>AS6+1</f>
        <v>43375</v>
      </c>
      <c r="AT7" s="144">
        <f aca="true" t="shared" si="6" ref="AT7:AT36">AS7</f>
        <v>43375</v>
      </c>
      <c r="AU7" s="522" t="str">
        <f>VLOOKUP('H30ごみ収集計画'!BF16,'松尾ルート'!$W$52:$X$66,2,0)</f>
        <v>   </v>
      </c>
      <c r="AV7" s="523"/>
      <c r="AW7" s="145">
        <f>AW6+1</f>
        <v>43406</v>
      </c>
      <c r="AX7" s="144">
        <f aca="true" t="shared" si="7" ref="AX7:AX35">AW7</f>
        <v>43406</v>
      </c>
      <c r="AY7" s="520" t="str">
        <f>VLOOKUP('H30ごみ収集計画'!BO16,'松尾ルート'!$W$52:$X$66,2,0)</f>
        <v>可燃ごみ</v>
      </c>
      <c r="AZ7" s="524"/>
      <c r="BB7" s="143">
        <f>BB6+1</f>
        <v>43436</v>
      </c>
      <c r="BC7" s="144">
        <f aca="true" t="shared" si="8" ref="BC7:BC36">BB7</f>
        <v>43436</v>
      </c>
      <c r="BD7" s="522" t="str">
        <f>VLOOKUP('H30ごみ収集計画'!BX16,'松尾ルート'!$W$52:$X$66,2,0)</f>
        <v>   </v>
      </c>
      <c r="BE7" s="523"/>
      <c r="BF7" s="145">
        <f>BF6+1</f>
        <v>43467</v>
      </c>
      <c r="BG7" s="144">
        <f aca="true" t="shared" si="9" ref="BG7:BG36">BF7</f>
        <v>43467</v>
      </c>
      <c r="BH7" s="522" t="s">
        <v>53</v>
      </c>
      <c r="BI7" s="523"/>
      <c r="BJ7" s="145">
        <f>BJ6+1</f>
        <v>43498</v>
      </c>
      <c r="BK7" s="144">
        <f aca="true" t="shared" si="10" ref="BK7:BK33">BJ7</f>
        <v>43498</v>
      </c>
      <c r="BL7" s="522" t="str">
        <f>VLOOKUP('H30ごみ収集計画'!CP16,'松尾ルート'!$W$52:$X$66,2,0)</f>
        <v>   </v>
      </c>
      <c r="BM7" s="523"/>
      <c r="BN7" s="145">
        <f>BN6+1</f>
        <v>43526</v>
      </c>
      <c r="BO7" s="144">
        <f aca="true" t="shared" si="11" ref="BO7:BO36">BN7</f>
        <v>43526</v>
      </c>
      <c r="BP7" s="522" t="str">
        <f>VLOOKUP('H30ごみ収集計画'!CY16,'松尾ルート'!$W$52:$X$66,2,0)</f>
        <v>   </v>
      </c>
      <c r="BQ7" s="525"/>
      <c r="CA7" s="141"/>
      <c r="CB7" s="142"/>
      <c r="CC7" s="142"/>
      <c r="CD7" s="142"/>
      <c r="CE7" s="142"/>
      <c r="CF7" s="141"/>
      <c r="CG7" s="142"/>
      <c r="CH7" s="142"/>
      <c r="CI7" s="142"/>
      <c r="CJ7" s="142"/>
      <c r="CK7" s="141"/>
      <c r="CL7" s="142"/>
      <c r="CM7" s="142"/>
      <c r="CN7" s="142"/>
      <c r="CO7" s="142"/>
      <c r="CP7" s="141"/>
      <c r="CQ7" s="142"/>
      <c r="CR7" s="142"/>
      <c r="CS7" s="142"/>
      <c r="CT7" s="142"/>
      <c r="CU7" s="142"/>
      <c r="CV7" s="142"/>
    </row>
    <row r="8" spans="1:100" s="86" customFormat="1" ht="18" customHeight="1">
      <c r="A8" s="121"/>
      <c r="B8" s="122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122"/>
      <c r="R8" s="121"/>
      <c r="S8" s="121"/>
      <c r="T8" s="143">
        <f aca="true" t="shared" si="12" ref="T8:T35">T7+1</f>
        <v>43193</v>
      </c>
      <c r="U8" s="144">
        <f t="shared" si="0"/>
        <v>43193</v>
      </c>
      <c r="V8" s="522" t="str">
        <f>VLOOKUP('H30ごみ収集計画'!D17,'松尾ルート'!$W$52:$X$66,2,0)</f>
        <v>   </v>
      </c>
      <c r="W8" s="523"/>
      <c r="X8" s="145">
        <f aca="true" t="shared" si="13" ref="X8:X35">X7+1</f>
        <v>43223</v>
      </c>
      <c r="Y8" s="144">
        <f t="shared" si="1"/>
        <v>43223</v>
      </c>
      <c r="Z8" s="522" t="str">
        <f>VLOOKUP('H30ごみ収集計画'!M17,'松尾ルート'!$W$52:$X$66,2,0)</f>
        <v>   </v>
      </c>
      <c r="AA8" s="523"/>
      <c r="AB8" s="145">
        <f aca="true" t="shared" si="14" ref="AB8:AB35">AB7+1</f>
        <v>43254</v>
      </c>
      <c r="AC8" s="144">
        <f t="shared" si="2"/>
        <v>43254</v>
      </c>
      <c r="AD8" s="522" t="str">
        <f>VLOOKUP('H30ごみ収集計画'!V17,'松尾ルート'!$W$52:$X$66,2,0)</f>
        <v>   </v>
      </c>
      <c r="AE8" s="523"/>
      <c r="AF8" s="145">
        <f aca="true" t="shared" si="15" ref="AF8:AF36">AF7+1</f>
        <v>43284</v>
      </c>
      <c r="AG8" s="144">
        <f t="shared" si="3"/>
        <v>43284</v>
      </c>
      <c r="AH8" s="522" t="str">
        <f>VLOOKUP('H30ごみ収集計画'!AE17,'松尾ルート'!$W$52:$X$66,2,0)</f>
        <v>   </v>
      </c>
      <c r="AI8" s="525"/>
      <c r="AJ8" s="39"/>
      <c r="AK8" s="143">
        <f aca="true" t="shared" si="16" ref="AK8:AK35">AK7+1</f>
        <v>43315</v>
      </c>
      <c r="AL8" s="144">
        <f t="shared" si="4"/>
        <v>43315</v>
      </c>
      <c r="AM8" s="520" t="str">
        <f>VLOOKUP('H30ごみ収集計画'!AN17,'松尾ルート'!$W$52:$X$66,2,0)</f>
        <v>可燃ごみ</v>
      </c>
      <c r="AN8" s="521"/>
      <c r="AO8" s="145">
        <f aca="true" t="shared" si="17" ref="AO8:AO32">AO7+1</f>
        <v>43346</v>
      </c>
      <c r="AP8" s="144">
        <f t="shared" si="5"/>
        <v>43346</v>
      </c>
      <c r="AQ8" s="528" t="str">
        <f>VLOOKUP('H30ごみ収集計画'!AW17,'松尾ルート'!$W$52:$X$66,2,0)</f>
        <v>資源ごみ</v>
      </c>
      <c r="AR8" s="529"/>
      <c r="AS8" s="145">
        <f aca="true" t="shared" si="18" ref="AS8:AS36">AS7+1</f>
        <v>43376</v>
      </c>
      <c r="AT8" s="144">
        <f t="shared" si="6"/>
        <v>43376</v>
      </c>
      <c r="AU8" s="522" t="str">
        <f>VLOOKUP('H30ごみ収集計画'!BF17,'松尾ルート'!$W$52:$X$66,2,0)</f>
        <v>   </v>
      </c>
      <c r="AV8" s="523"/>
      <c r="AW8" s="145">
        <f aca="true" t="shared" si="19" ref="AW8:AW32">AW7+1</f>
        <v>43407</v>
      </c>
      <c r="AX8" s="144">
        <f t="shared" si="7"/>
        <v>43407</v>
      </c>
      <c r="AY8" s="522" t="str">
        <f>VLOOKUP('H30ごみ収集計画'!BO17,'松尾ルート'!$W$52:$X$66,2,0)</f>
        <v>   </v>
      </c>
      <c r="AZ8" s="525"/>
      <c r="BA8" s="191"/>
      <c r="BB8" s="143">
        <f aca="true" t="shared" si="20" ref="BB8:BB35">BB7+1</f>
        <v>43437</v>
      </c>
      <c r="BC8" s="144">
        <f t="shared" si="8"/>
        <v>43437</v>
      </c>
      <c r="BD8" s="528" t="str">
        <f>VLOOKUP('H30ごみ収集計画'!BX17,'松尾ルート'!$W$52:$X$66,2,0)</f>
        <v>資源ごみ</v>
      </c>
      <c r="BE8" s="529"/>
      <c r="BF8" s="145">
        <f aca="true" t="shared" si="21" ref="BF8:BF36">BF7+1</f>
        <v>43468</v>
      </c>
      <c r="BG8" s="144">
        <f t="shared" si="9"/>
        <v>43468</v>
      </c>
      <c r="BH8" s="522" t="s">
        <v>53</v>
      </c>
      <c r="BI8" s="523"/>
      <c r="BJ8" s="145">
        <f aca="true" t="shared" si="22" ref="BJ8:BJ32">BJ7+1</f>
        <v>43499</v>
      </c>
      <c r="BK8" s="144">
        <f t="shared" si="10"/>
        <v>43499</v>
      </c>
      <c r="BL8" s="522" t="str">
        <f>VLOOKUP('H30ごみ収集計画'!CP17,'松尾ルート'!$W$52:$X$66,2,0)</f>
        <v>   </v>
      </c>
      <c r="BM8" s="523"/>
      <c r="BN8" s="145">
        <f aca="true" t="shared" si="23" ref="BN8:BN36">BN7+1</f>
        <v>43527</v>
      </c>
      <c r="BO8" s="144">
        <f t="shared" si="11"/>
        <v>43527</v>
      </c>
      <c r="BP8" s="522" t="str">
        <f>VLOOKUP('H30ごみ収集計画'!CY17,'松尾ルート'!$W$52:$X$66,2,0)</f>
        <v>   </v>
      </c>
      <c r="BQ8" s="525"/>
      <c r="CA8" s="141"/>
      <c r="CB8" s="142"/>
      <c r="CC8" s="142"/>
      <c r="CD8" s="142"/>
      <c r="CE8" s="142"/>
      <c r="CF8" s="141"/>
      <c r="CG8" s="142"/>
      <c r="CH8" s="142"/>
      <c r="CI8" s="142"/>
      <c r="CJ8" s="142"/>
      <c r="CK8" s="141"/>
      <c r="CL8" s="142"/>
      <c r="CM8" s="142"/>
      <c r="CN8" s="142"/>
      <c r="CO8" s="142"/>
      <c r="CP8" s="141"/>
      <c r="CQ8" s="142"/>
      <c r="CR8" s="142"/>
      <c r="CS8" s="142"/>
      <c r="CT8" s="142"/>
      <c r="CU8" s="142"/>
      <c r="CV8" s="142"/>
    </row>
    <row r="9" spans="1:100" s="86" customFormat="1" ht="18" customHeight="1">
      <c r="A9" s="620" t="s">
        <v>229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121"/>
      <c r="T9" s="143">
        <f t="shared" si="12"/>
        <v>43194</v>
      </c>
      <c r="U9" s="144">
        <f t="shared" si="0"/>
        <v>43194</v>
      </c>
      <c r="V9" s="522" t="str">
        <f>VLOOKUP('H30ごみ収集計画'!D18,'松尾ルート'!$W$52:$X$66,2,0)</f>
        <v>   </v>
      </c>
      <c r="W9" s="523"/>
      <c r="X9" s="145">
        <f t="shared" si="13"/>
        <v>43224</v>
      </c>
      <c r="Y9" s="144">
        <f t="shared" si="1"/>
        <v>43224</v>
      </c>
      <c r="Z9" s="520" t="str">
        <f>VLOOKUP('H30ごみ収集計画'!M18,'松尾ルート'!$W$52:$X$66,2,0)</f>
        <v>可燃ごみ</v>
      </c>
      <c r="AA9" s="521"/>
      <c r="AB9" s="145">
        <f t="shared" si="14"/>
        <v>43255</v>
      </c>
      <c r="AC9" s="144">
        <f t="shared" si="2"/>
        <v>43255</v>
      </c>
      <c r="AD9" s="528" t="str">
        <f>VLOOKUP('H30ごみ収集計画'!V18,'松尾ルート'!$W$52:$X$66,2,0)</f>
        <v>資源ごみ</v>
      </c>
      <c r="AE9" s="529"/>
      <c r="AF9" s="145">
        <f t="shared" si="15"/>
        <v>43285</v>
      </c>
      <c r="AG9" s="144">
        <f t="shared" si="3"/>
        <v>43285</v>
      </c>
      <c r="AH9" s="522" t="str">
        <f>VLOOKUP('H30ごみ収集計画'!AE18,'松尾ルート'!$W$52:$X$66,2,0)</f>
        <v>   </v>
      </c>
      <c r="AI9" s="525"/>
      <c r="AJ9" s="39"/>
      <c r="AK9" s="143">
        <f t="shared" si="16"/>
        <v>43316</v>
      </c>
      <c r="AL9" s="144">
        <f t="shared" si="4"/>
        <v>43316</v>
      </c>
      <c r="AM9" s="522" t="str">
        <f>VLOOKUP('H30ごみ収集計画'!AN18,'松尾ルート'!$W$52:$X$66,2,0)</f>
        <v>   </v>
      </c>
      <c r="AN9" s="523"/>
      <c r="AO9" s="145">
        <f t="shared" si="17"/>
        <v>43347</v>
      </c>
      <c r="AP9" s="144">
        <f t="shared" si="5"/>
        <v>43347</v>
      </c>
      <c r="AQ9" s="522" t="str">
        <f>VLOOKUP('H30ごみ収集計画'!AW18,'松尾ルート'!$W$52:$X$66,2,0)</f>
        <v>   </v>
      </c>
      <c r="AR9" s="523"/>
      <c r="AS9" s="145">
        <f t="shared" si="18"/>
        <v>43377</v>
      </c>
      <c r="AT9" s="144">
        <f t="shared" si="6"/>
        <v>43377</v>
      </c>
      <c r="AU9" s="522" t="str">
        <f>VLOOKUP('H30ごみ収集計画'!BF18,'松尾ルート'!$W$52:$X$66,2,0)</f>
        <v>   </v>
      </c>
      <c r="AV9" s="523"/>
      <c r="AW9" s="145">
        <f t="shared" si="19"/>
        <v>43408</v>
      </c>
      <c r="AX9" s="144">
        <f t="shared" si="7"/>
        <v>43408</v>
      </c>
      <c r="AY9" s="522" t="str">
        <f>VLOOKUP('H30ごみ収集計画'!BO18,'松尾ルート'!$W$52:$X$66,2,0)</f>
        <v>   </v>
      </c>
      <c r="AZ9" s="525"/>
      <c r="BA9" s="191"/>
      <c r="BB9" s="143">
        <f t="shared" si="20"/>
        <v>43438</v>
      </c>
      <c r="BC9" s="144">
        <f t="shared" si="8"/>
        <v>43438</v>
      </c>
      <c r="BD9" s="522" t="str">
        <f>VLOOKUP('H30ごみ収集計画'!BX18,'松尾ルート'!$W$52:$X$66,2,0)</f>
        <v>   </v>
      </c>
      <c r="BE9" s="523"/>
      <c r="BF9" s="145">
        <f t="shared" si="21"/>
        <v>43469</v>
      </c>
      <c r="BG9" s="144">
        <f t="shared" si="9"/>
        <v>43469</v>
      </c>
      <c r="BH9" s="522" t="s">
        <v>53</v>
      </c>
      <c r="BI9" s="523"/>
      <c r="BJ9" s="145">
        <f t="shared" si="22"/>
        <v>43500</v>
      </c>
      <c r="BK9" s="144">
        <f t="shared" si="10"/>
        <v>43500</v>
      </c>
      <c r="BL9" s="528" t="str">
        <f>VLOOKUP('H30ごみ収集計画'!CP18,'松尾ルート'!$W$52:$X$66,2,0)</f>
        <v>資源ごみ</v>
      </c>
      <c r="BM9" s="529"/>
      <c r="BN9" s="145">
        <f t="shared" si="23"/>
        <v>43528</v>
      </c>
      <c r="BO9" s="144">
        <f t="shared" si="11"/>
        <v>43528</v>
      </c>
      <c r="BP9" s="528" t="str">
        <f>VLOOKUP('H30ごみ収集計画'!CY18,'松尾ルート'!$W$52:$X$66,2,0)</f>
        <v>資源ごみ</v>
      </c>
      <c r="BQ9" s="539"/>
      <c r="CA9" s="141"/>
      <c r="CB9" s="142"/>
      <c r="CC9" s="142"/>
      <c r="CD9" s="142"/>
      <c r="CE9" s="142"/>
      <c r="CF9" s="141"/>
      <c r="CG9" s="142"/>
      <c r="CH9" s="142"/>
      <c r="CI9" s="142"/>
      <c r="CJ9" s="142"/>
      <c r="CK9" s="141"/>
      <c r="CL9" s="142"/>
      <c r="CM9" s="142"/>
      <c r="CN9" s="142"/>
      <c r="CO9" s="142"/>
      <c r="CP9" s="141"/>
      <c r="CQ9" s="142"/>
      <c r="CR9" s="142"/>
      <c r="CS9" s="142"/>
      <c r="CT9" s="142"/>
      <c r="CU9" s="142"/>
      <c r="CV9" s="142"/>
    </row>
    <row r="10" spans="1:100" s="86" customFormat="1" ht="18" customHeight="1">
      <c r="A10" s="620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121"/>
      <c r="T10" s="143">
        <f t="shared" si="12"/>
        <v>43195</v>
      </c>
      <c r="U10" s="144">
        <f t="shared" si="0"/>
        <v>43195</v>
      </c>
      <c r="V10" s="522" t="str">
        <f>VLOOKUP('H30ごみ収集計画'!D19,'松尾ルート'!$W$52:$X$66,2,0)</f>
        <v>   </v>
      </c>
      <c r="W10" s="523"/>
      <c r="X10" s="145">
        <f t="shared" si="13"/>
        <v>43225</v>
      </c>
      <c r="Y10" s="144">
        <f t="shared" si="1"/>
        <v>43225</v>
      </c>
      <c r="Z10" s="522" t="str">
        <f>VLOOKUP('H30ごみ収集計画'!M19,'松尾ルート'!$W$52:$X$66,2,0)</f>
        <v>   </v>
      </c>
      <c r="AA10" s="523"/>
      <c r="AB10" s="145">
        <f t="shared" si="14"/>
        <v>43256</v>
      </c>
      <c r="AC10" s="144">
        <f t="shared" si="2"/>
        <v>43256</v>
      </c>
      <c r="AD10" s="522" t="str">
        <f>VLOOKUP('H30ごみ収集計画'!V19,'松尾ルート'!$W$52:$X$66,2,0)</f>
        <v>   </v>
      </c>
      <c r="AE10" s="523"/>
      <c r="AF10" s="145">
        <f t="shared" si="15"/>
        <v>43286</v>
      </c>
      <c r="AG10" s="144">
        <f t="shared" si="3"/>
        <v>43286</v>
      </c>
      <c r="AH10" s="522" t="str">
        <f>VLOOKUP('H30ごみ収集計画'!AE19,'松尾ルート'!$W$52:$X$66,2,0)</f>
        <v>   </v>
      </c>
      <c r="AI10" s="525"/>
      <c r="AJ10" s="39"/>
      <c r="AK10" s="143">
        <f t="shared" si="16"/>
        <v>43317</v>
      </c>
      <c r="AL10" s="144">
        <f t="shared" si="4"/>
        <v>43317</v>
      </c>
      <c r="AM10" s="522" t="str">
        <f>VLOOKUP('H30ごみ収集計画'!AN19,'松尾ルート'!$W$52:$X$66,2,0)</f>
        <v>   </v>
      </c>
      <c r="AN10" s="523"/>
      <c r="AO10" s="145">
        <f t="shared" si="17"/>
        <v>43348</v>
      </c>
      <c r="AP10" s="144">
        <f t="shared" si="5"/>
        <v>43348</v>
      </c>
      <c r="AQ10" s="522" t="str">
        <f>VLOOKUP('H30ごみ収集計画'!AW19,'松尾ルート'!$W$52:$X$66,2,0)</f>
        <v>   </v>
      </c>
      <c r="AR10" s="523"/>
      <c r="AS10" s="145">
        <f t="shared" si="18"/>
        <v>43378</v>
      </c>
      <c r="AT10" s="144">
        <f t="shared" si="6"/>
        <v>43378</v>
      </c>
      <c r="AU10" s="520" t="str">
        <f>VLOOKUP('H30ごみ収集計画'!BF19,'松尾ルート'!$W$52:$X$66,2,0)</f>
        <v>可燃ごみ</v>
      </c>
      <c r="AV10" s="521"/>
      <c r="AW10" s="145">
        <f t="shared" si="19"/>
        <v>43409</v>
      </c>
      <c r="AX10" s="144">
        <f t="shared" si="7"/>
        <v>43409</v>
      </c>
      <c r="AY10" s="528" t="str">
        <f>VLOOKUP('H30ごみ収集計画'!BO19,'松尾ルート'!$W$52:$X$66,2,0)</f>
        <v>資源ごみ</v>
      </c>
      <c r="AZ10" s="539"/>
      <c r="BA10" s="191"/>
      <c r="BB10" s="143">
        <f t="shared" si="20"/>
        <v>43439</v>
      </c>
      <c r="BC10" s="144">
        <f t="shared" si="8"/>
        <v>43439</v>
      </c>
      <c r="BD10" s="522" t="str">
        <f>VLOOKUP('H30ごみ収集計画'!BX19,'松尾ルート'!$W$52:$X$66,2,0)</f>
        <v>   </v>
      </c>
      <c r="BE10" s="523"/>
      <c r="BF10" s="145">
        <f t="shared" si="21"/>
        <v>43470</v>
      </c>
      <c r="BG10" s="144">
        <f t="shared" si="9"/>
        <v>43470</v>
      </c>
      <c r="BH10" s="520" t="str">
        <f>VLOOKUP('H30ごみ収集計画'!CG19,'松尾ルート'!$W$52:$X$66,2,0)</f>
        <v>可燃ごみ</v>
      </c>
      <c r="BI10" s="521"/>
      <c r="BJ10" s="145">
        <f t="shared" si="22"/>
        <v>43501</v>
      </c>
      <c r="BK10" s="144">
        <f t="shared" si="10"/>
        <v>43501</v>
      </c>
      <c r="BL10" s="522" t="str">
        <f>VLOOKUP('H30ごみ収集計画'!CP19,'松尾ルート'!$W$52:$X$66,2,0)</f>
        <v>   </v>
      </c>
      <c r="BM10" s="523"/>
      <c r="BN10" s="145">
        <f t="shared" si="23"/>
        <v>43529</v>
      </c>
      <c r="BO10" s="144">
        <f t="shared" si="11"/>
        <v>43529</v>
      </c>
      <c r="BP10" s="522" t="str">
        <f>VLOOKUP('H30ごみ収集計画'!CY19,'松尾ルート'!$W$52:$X$66,2,0)</f>
        <v>   </v>
      </c>
      <c r="BQ10" s="525"/>
      <c r="CA10" s="141"/>
      <c r="CB10" s="142"/>
      <c r="CC10" s="142"/>
      <c r="CD10" s="142"/>
      <c r="CE10" s="142"/>
      <c r="CF10" s="141"/>
      <c r="CG10" s="142"/>
      <c r="CH10" s="142"/>
      <c r="CI10" s="142"/>
      <c r="CJ10" s="142"/>
      <c r="CK10" s="141"/>
      <c r="CL10" s="142"/>
      <c r="CM10" s="142"/>
      <c r="CN10" s="142"/>
      <c r="CO10" s="142"/>
      <c r="CP10" s="141"/>
      <c r="CQ10" s="142"/>
      <c r="CR10" s="142"/>
      <c r="CS10" s="142"/>
      <c r="CT10" s="142"/>
      <c r="CU10" s="142"/>
      <c r="CV10" s="142"/>
    </row>
    <row r="11" spans="1:100" s="86" customFormat="1" ht="18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137"/>
      <c r="T11" s="143">
        <f t="shared" si="12"/>
        <v>43196</v>
      </c>
      <c r="U11" s="144">
        <f t="shared" si="0"/>
        <v>43196</v>
      </c>
      <c r="V11" s="520" t="str">
        <f>VLOOKUP('H30ごみ収集計画'!D20,'松尾ルート'!$W$52:$X$66,2,0)</f>
        <v>可燃ごみ</v>
      </c>
      <c r="W11" s="521"/>
      <c r="X11" s="145">
        <f t="shared" si="13"/>
        <v>43226</v>
      </c>
      <c r="Y11" s="144">
        <f t="shared" si="1"/>
        <v>43226</v>
      </c>
      <c r="Z11" s="522" t="str">
        <f>VLOOKUP('H30ごみ収集計画'!M20,'松尾ルート'!$W$52:$X$66,2,0)</f>
        <v>   </v>
      </c>
      <c r="AA11" s="523"/>
      <c r="AB11" s="145">
        <f t="shared" si="14"/>
        <v>43257</v>
      </c>
      <c r="AC11" s="144">
        <f t="shared" si="2"/>
        <v>43257</v>
      </c>
      <c r="AD11" s="522" t="str">
        <f>VLOOKUP('H30ごみ収集計画'!V20,'松尾ルート'!$W$52:$X$66,2,0)</f>
        <v>   </v>
      </c>
      <c r="AE11" s="523"/>
      <c r="AF11" s="145">
        <f t="shared" si="15"/>
        <v>43287</v>
      </c>
      <c r="AG11" s="144">
        <f t="shared" si="3"/>
        <v>43287</v>
      </c>
      <c r="AH11" s="520" t="str">
        <f>VLOOKUP('H30ごみ収集計画'!AE20,'松尾ルート'!$W$52:$X$66,2,0)</f>
        <v>可燃ごみ</v>
      </c>
      <c r="AI11" s="524"/>
      <c r="AJ11" s="39"/>
      <c r="AK11" s="143">
        <f t="shared" si="16"/>
        <v>43318</v>
      </c>
      <c r="AL11" s="144">
        <f t="shared" si="4"/>
        <v>43318</v>
      </c>
      <c r="AM11" s="528" t="str">
        <f>VLOOKUP('H30ごみ収集計画'!AN20,'松尾ルート'!$W$52:$X$66,2,0)</f>
        <v>資源ごみ</v>
      </c>
      <c r="AN11" s="529"/>
      <c r="AO11" s="145">
        <f t="shared" si="17"/>
        <v>43349</v>
      </c>
      <c r="AP11" s="144">
        <f t="shared" si="5"/>
        <v>43349</v>
      </c>
      <c r="AQ11" s="522" t="str">
        <f>VLOOKUP('H30ごみ収集計画'!AW20,'松尾ルート'!$W$52:$X$66,2,0)</f>
        <v>   </v>
      </c>
      <c r="AR11" s="523"/>
      <c r="AS11" s="145">
        <f t="shared" si="18"/>
        <v>43379</v>
      </c>
      <c r="AT11" s="144">
        <f t="shared" si="6"/>
        <v>43379</v>
      </c>
      <c r="AU11" s="522" t="str">
        <f>VLOOKUP('H30ごみ収集計画'!BF20,'松尾ルート'!$W$52:$X$66,2,0)</f>
        <v>   </v>
      </c>
      <c r="AV11" s="523"/>
      <c r="AW11" s="145">
        <f t="shared" si="19"/>
        <v>43410</v>
      </c>
      <c r="AX11" s="144">
        <f t="shared" si="7"/>
        <v>43410</v>
      </c>
      <c r="AY11" s="522" t="str">
        <f>VLOOKUP('H30ごみ収集計画'!BO20,'松尾ルート'!$W$52:$X$66,2,0)</f>
        <v>   </v>
      </c>
      <c r="AZ11" s="525"/>
      <c r="BA11" s="191"/>
      <c r="BB11" s="143">
        <f t="shared" si="20"/>
        <v>43440</v>
      </c>
      <c r="BC11" s="144">
        <f t="shared" si="8"/>
        <v>43440</v>
      </c>
      <c r="BD11" s="522" t="str">
        <f>VLOOKUP('H30ごみ収集計画'!BX20,'松尾ルート'!$W$52:$X$66,2,0)</f>
        <v>   </v>
      </c>
      <c r="BE11" s="523"/>
      <c r="BF11" s="145">
        <f t="shared" si="21"/>
        <v>43471</v>
      </c>
      <c r="BG11" s="144">
        <f t="shared" si="9"/>
        <v>43471</v>
      </c>
      <c r="BH11" s="540" t="str">
        <f>VLOOKUP('H30ごみ収集計画'!CG20,'松尾ルート'!$W$52:$X$66,2,0)</f>
        <v>   </v>
      </c>
      <c r="BI11" s="541"/>
      <c r="BJ11" s="145">
        <f t="shared" si="22"/>
        <v>43502</v>
      </c>
      <c r="BK11" s="144">
        <f t="shared" si="10"/>
        <v>43502</v>
      </c>
      <c r="BL11" s="522" t="str">
        <f>VLOOKUP('H30ごみ収集計画'!CP20,'松尾ルート'!$W$52:$X$66,2,0)</f>
        <v>   </v>
      </c>
      <c r="BM11" s="523"/>
      <c r="BN11" s="145">
        <f t="shared" si="23"/>
        <v>43530</v>
      </c>
      <c r="BO11" s="144">
        <f t="shared" si="11"/>
        <v>43530</v>
      </c>
      <c r="BP11" s="522" t="str">
        <f>VLOOKUP('H30ごみ収集計画'!CY20,'松尾ルート'!$W$52:$X$66,2,0)</f>
        <v>   </v>
      </c>
      <c r="BQ11" s="525"/>
      <c r="CA11" s="141"/>
      <c r="CB11" s="142"/>
      <c r="CC11" s="142"/>
      <c r="CD11" s="142"/>
      <c r="CE11" s="142"/>
      <c r="CF11" s="141"/>
      <c r="CG11" s="142"/>
      <c r="CH11" s="142"/>
      <c r="CI11" s="142"/>
      <c r="CJ11" s="142"/>
      <c r="CK11" s="141"/>
      <c r="CL11" s="142"/>
      <c r="CM11" s="142"/>
      <c r="CN11" s="142"/>
      <c r="CO11" s="142"/>
      <c r="CP11" s="141"/>
      <c r="CQ11" s="142"/>
      <c r="CR11" s="142"/>
      <c r="CS11" s="142"/>
      <c r="CT11" s="142"/>
      <c r="CU11" s="142"/>
      <c r="CV11" s="142"/>
    </row>
    <row r="12" spans="1:100" s="86" customFormat="1" ht="18" customHeight="1">
      <c r="A12" s="206" t="s">
        <v>151</v>
      </c>
      <c r="B12" s="207"/>
      <c r="C12" s="207"/>
      <c r="D12" s="207" t="s">
        <v>152</v>
      </c>
      <c r="E12" s="207"/>
      <c r="F12" s="207"/>
      <c r="G12" s="207" t="s">
        <v>153</v>
      </c>
      <c r="H12" s="207"/>
      <c r="I12" s="207"/>
      <c r="J12" s="207"/>
      <c r="K12" s="207" t="s">
        <v>154</v>
      </c>
      <c r="L12" s="207"/>
      <c r="M12" s="207"/>
      <c r="N12" s="207"/>
      <c r="O12" s="207" t="s">
        <v>155</v>
      </c>
      <c r="P12" s="207"/>
      <c r="Q12" s="207"/>
      <c r="R12" s="208"/>
      <c r="S12" s="137"/>
      <c r="T12" s="143">
        <f t="shared" si="12"/>
        <v>43197</v>
      </c>
      <c r="U12" s="144">
        <f t="shared" si="0"/>
        <v>43197</v>
      </c>
      <c r="V12" s="522" t="str">
        <f>VLOOKUP('H30ごみ収集計画'!D21,'松尾ルート'!$W$52:$X$66,2,0)</f>
        <v>   </v>
      </c>
      <c r="W12" s="523"/>
      <c r="X12" s="145">
        <f t="shared" si="13"/>
        <v>43227</v>
      </c>
      <c r="Y12" s="144">
        <f t="shared" si="1"/>
        <v>43227</v>
      </c>
      <c r="Z12" s="528" t="str">
        <f>VLOOKUP('H30ごみ収集計画'!M21,'松尾ルート'!$W$52:$X$66,2,0)</f>
        <v>資源ごみ</v>
      </c>
      <c r="AA12" s="529"/>
      <c r="AB12" s="145">
        <f t="shared" si="14"/>
        <v>43258</v>
      </c>
      <c r="AC12" s="144">
        <f t="shared" si="2"/>
        <v>43258</v>
      </c>
      <c r="AD12" s="522" t="str">
        <f>VLOOKUP('H30ごみ収集計画'!V21,'松尾ルート'!$W$52:$X$66,2,0)</f>
        <v>   </v>
      </c>
      <c r="AE12" s="523"/>
      <c r="AF12" s="145">
        <f t="shared" si="15"/>
        <v>43288</v>
      </c>
      <c r="AG12" s="144">
        <f t="shared" si="3"/>
        <v>43288</v>
      </c>
      <c r="AH12" s="522" t="str">
        <f>VLOOKUP('H30ごみ収集計画'!AE21,'松尾ルート'!$W$52:$X$66,2,0)</f>
        <v>   </v>
      </c>
      <c r="AI12" s="525"/>
      <c r="AJ12" s="39"/>
      <c r="AK12" s="143">
        <f t="shared" si="16"/>
        <v>43319</v>
      </c>
      <c r="AL12" s="144">
        <f t="shared" si="4"/>
        <v>43319</v>
      </c>
      <c r="AM12" s="522" t="str">
        <f>VLOOKUP('H30ごみ収集計画'!AN21,'松尾ルート'!$W$52:$X$66,2,0)</f>
        <v>   </v>
      </c>
      <c r="AN12" s="523"/>
      <c r="AO12" s="145">
        <f t="shared" si="17"/>
        <v>43350</v>
      </c>
      <c r="AP12" s="144">
        <f t="shared" si="5"/>
        <v>43350</v>
      </c>
      <c r="AQ12" s="520" t="str">
        <f>VLOOKUP('H30ごみ収集計画'!AW21,'松尾ルート'!$W$52:$X$66,2,0)</f>
        <v>可燃ごみ</v>
      </c>
      <c r="AR12" s="521"/>
      <c r="AS12" s="145">
        <f t="shared" si="18"/>
        <v>43380</v>
      </c>
      <c r="AT12" s="144">
        <f t="shared" si="6"/>
        <v>43380</v>
      </c>
      <c r="AU12" s="540" t="str">
        <f>VLOOKUP('H30ごみ収集計画'!BF21,'松尾ルート'!$W$52:$X$66,2,0)</f>
        <v>   </v>
      </c>
      <c r="AV12" s="541"/>
      <c r="AW12" s="145">
        <f t="shared" si="19"/>
        <v>43411</v>
      </c>
      <c r="AX12" s="144">
        <f t="shared" si="7"/>
        <v>43411</v>
      </c>
      <c r="AY12" s="522" t="str">
        <f>VLOOKUP('H30ごみ収集計画'!BO21,'松尾ルート'!$W$52:$X$66,2,0)</f>
        <v>   </v>
      </c>
      <c r="AZ12" s="525"/>
      <c r="BA12" s="191"/>
      <c r="BB12" s="143">
        <f t="shared" si="20"/>
        <v>43441</v>
      </c>
      <c r="BC12" s="144">
        <f t="shared" si="8"/>
        <v>43441</v>
      </c>
      <c r="BD12" s="520" t="str">
        <f>VLOOKUP('H30ごみ収集計画'!BX21,'松尾ルート'!$W$52:$X$66,2,0)</f>
        <v>可燃ごみ</v>
      </c>
      <c r="BE12" s="521"/>
      <c r="BF12" s="145">
        <f t="shared" si="21"/>
        <v>43472</v>
      </c>
      <c r="BG12" s="144">
        <f t="shared" si="9"/>
        <v>43472</v>
      </c>
      <c r="BH12" s="528" t="str">
        <f>VLOOKUP('H30ごみ収集計画'!CG21,'松尾ルート'!$W$52:$X$66,2,0)</f>
        <v>資源ごみ</v>
      </c>
      <c r="BI12" s="529"/>
      <c r="BJ12" s="145">
        <f t="shared" si="22"/>
        <v>43503</v>
      </c>
      <c r="BK12" s="144">
        <f t="shared" si="10"/>
        <v>43503</v>
      </c>
      <c r="BL12" s="522" t="str">
        <f>VLOOKUP('H30ごみ収集計画'!CP21,'松尾ルート'!$W$52:$X$66,2,0)</f>
        <v>   </v>
      </c>
      <c r="BM12" s="523"/>
      <c r="BN12" s="145">
        <f t="shared" si="23"/>
        <v>43531</v>
      </c>
      <c r="BO12" s="144">
        <f t="shared" si="11"/>
        <v>43531</v>
      </c>
      <c r="BP12" s="522" t="str">
        <f>VLOOKUP('H30ごみ収集計画'!CY21,'松尾ルート'!$W$52:$X$66,2,0)</f>
        <v>   </v>
      </c>
      <c r="BQ12" s="525"/>
      <c r="CA12" s="141"/>
      <c r="CB12" s="142"/>
      <c r="CC12" s="142"/>
      <c r="CD12" s="142"/>
      <c r="CE12" s="142"/>
      <c r="CF12" s="141"/>
      <c r="CG12" s="142"/>
      <c r="CH12" s="142"/>
      <c r="CI12" s="142"/>
      <c r="CJ12" s="142"/>
      <c r="CK12" s="141"/>
      <c r="CL12" s="142"/>
      <c r="CM12" s="142"/>
      <c r="CN12" s="142"/>
      <c r="CO12" s="142"/>
      <c r="CP12" s="141"/>
      <c r="CQ12" s="142"/>
      <c r="CR12" s="142"/>
      <c r="CS12" s="142"/>
      <c r="CT12" s="142"/>
      <c r="CU12" s="142"/>
      <c r="CV12" s="142"/>
    </row>
    <row r="13" spans="1:100" s="86" customFormat="1" ht="18" customHeight="1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174"/>
      <c r="T13" s="143">
        <f t="shared" si="12"/>
        <v>43198</v>
      </c>
      <c r="U13" s="144">
        <f t="shared" si="0"/>
        <v>43198</v>
      </c>
      <c r="V13" s="540" t="str">
        <f>VLOOKUP('H30ごみ収集計画'!D22,'松尾ルート'!$W$52:$X$66,2,0)</f>
        <v>   </v>
      </c>
      <c r="W13" s="541"/>
      <c r="X13" s="145">
        <f t="shared" si="13"/>
        <v>43228</v>
      </c>
      <c r="Y13" s="144">
        <f t="shared" si="1"/>
        <v>43228</v>
      </c>
      <c r="Z13" s="522" t="str">
        <f>VLOOKUP('H30ごみ収集計画'!M22,'松尾ルート'!$W$52:$X$66,2,0)</f>
        <v>   </v>
      </c>
      <c r="AA13" s="523"/>
      <c r="AB13" s="145">
        <f t="shared" si="14"/>
        <v>43259</v>
      </c>
      <c r="AC13" s="144">
        <f t="shared" si="2"/>
        <v>43259</v>
      </c>
      <c r="AD13" s="520" t="str">
        <f>VLOOKUP('H30ごみ収集計画'!V22,'松尾ルート'!$W$52:$X$66,2,0)</f>
        <v>可燃ごみ</v>
      </c>
      <c r="AE13" s="521"/>
      <c r="AF13" s="145">
        <f t="shared" si="15"/>
        <v>43289</v>
      </c>
      <c r="AG13" s="144">
        <f t="shared" si="3"/>
        <v>43289</v>
      </c>
      <c r="AH13" s="540" t="str">
        <f>VLOOKUP('H30ごみ収集計画'!AE22,'松尾ルート'!$W$52:$X$66,2,0)</f>
        <v>   </v>
      </c>
      <c r="AI13" s="544"/>
      <c r="AJ13" s="39"/>
      <c r="AK13" s="143">
        <f t="shared" si="16"/>
        <v>43320</v>
      </c>
      <c r="AL13" s="144">
        <f t="shared" si="4"/>
        <v>43320</v>
      </c>
      <c r="AM13" s="522" t="str">
        <f>VLOOKUP('H30ごみ収集計画'!AN22,'松尾ルート'!$W$52:$X$66,2,0)</f>
        <v>   </v>
      </c>
      <c r="AN13" s="523"/>
      <c r="AO13" s="145">
        <f t="shared" si="17"/>
        <v>43351</v>
      </c>
      <c r="AP13" s="144">
        <f t="shared" si="5"/>
        <v>43351</v>
      </c>
      <c r="AQ13" s="522" t="str">
        <f>VLOOKUP('H30ごみ収集計画'!AW22,'松尾ルート'!$W$52:$X$66,2,0)</f>
        <v>   </v>
      </c>
      <c r="AR13" s="523"/>
      <c r="AS13" s="145">
        <f t="shared" si="18"/>
        <v>43381</v>
      </c>
      <c r="AT13" s="144">
        <f t="shared" si="6"/>
        <v>43381</v>
      </c>
      <c r="AU13" s="520" t="str">
        <f>VLOOKUP('H30ごみ収集計画'!BF22,'松尾ルート'!$W$52:$X$66,2,0)</f>
        <v>可燃ごみ</v>
      </c>
      <c r="AV13" s="521"/>
      <c r="AW13" s="145">
        <f t="shared" si="19"/>
        <v>43412</v>
      </c>
      <c r="AX13" s="144">
        <f t="shared" si="7"/>
        <v>43412</v>
      </c>
      <c r="AY13" s="522" t="str">
        <f>VLOOKUP('H30ごみ収集計画'!BO22,'松尾ルート'!$W$52:$X$66,2,0)</f>
        <v>   </v>
      </c>
      <c r="AZ13" s="525"/>
      <c r="BA13" s="191"/>
      <c r="BB13" s="143">
        <f t="shared" si="20"/>
        <v>43442</v>
      </c>
      <c r="BC13" s="144">
        <f t="shared" si="8"/>
        <v>43442</v>
      </c>
      <c r="BD13" s="522" t="str">
        <f>VLOOKUP('H30ごみ収集計画'!BX22,'松尾ルート'!$W$52:$X$66,2,0)</f>
        <v>   </v>
      </c>
      <c r="BE13" s="523"/>
      <c r="BF13" s="145">
        <f t="shared" si="21"/>
        <v>43473</v>
      </c>
      <c r="BG13" s="144">
        <f t="shared" si="9"/>
        <v>43473</v>
      </c>
      <c r="BH13" s="522" t="str">
        <f>VLOOKUP('H30ごみ収集計画'!CG22,'松尾ルート'!$W$52:$X$66,2,0)</f>
        <v>   </v>
      </c>
      <c r="BI13" s="523"/>
      <c r="BJ13" s="145">
        <f t="shared" si="22"/>
        <v>43504</v>
      </c>
      <c r="BK13" s="144">
        <f t="shared" si="10"/>
        <v>43504</v>
      </c>
      <c r="BL13" s="520" t="str">
        <f>VLOOKUP('H30ごみ収集計画'!CP22,'松尾ルート'!$W$52:$X$66,2,0)</f>
        <v>可燃ごみ</v>
      </c>
      <c r="BM13" s="521"/>
      <c r="BN13" s="145">
        <f t="shared" si="23"/>
        <v>43532</v>
      </c>
      <c r="BO13" s="144">
        <f t="shared" si="11"/>
        <v>43532</v>
      </c>
      <c r="BP13" s="520" t="str">
        <f>VLOOKUP('H30ごみ収集計画'!CY22,'松尾ルート'!$W$52:$X$66,2,0)</f>
        <v>可燃ごみ</v>
      </c>
      <c r="BQ13" s="524"/>
      <c r="CA13" s="141"/>
      <c r="CB13" s="142"/>
      <c r="CC13" s="142"/>
      <c r="CD13" s="142"/>
      <c r="CE13" s="142"/>
      <c r="CF13" s="141"/>
      <c r="CG13" s="142"/>
      <c r="CH13" s="142"/>
      <c r="CI13" s="142"/>
      <c r="CJ13" s="142"/>
      <c r="CK13" s="141"/>
      <c r="CL13" s="142"/>
      <c r="CM13" s="142"/>
      <c r="CN13" s="142"/>
      <c r="CO13" s="142"/>
      <c r="CP13" s="141"/>
      <c r="CQ13" s="142"/>
      <c r="CR13" s="142"/>
      <c r="CS13" s="142"/>
      <c r="CT13" s="142"/>
      <c r="CU13" s="142"/>
      <c r="CV13" s="142"/>
    </row>
    <row r="14" spans="1:100" s="86" customFormat="1" ht="18" customHeight="1">
      <c r="A14" s="209" t="s">
        <v>156</v>
      </c>
      <c r="B14" s="210"/>
      <c r="C14" s="210"/>
      <c r="D14" s="210"/>
      <c r="E14" s="210"/>
      <c r="F14" s="210"/>
      <c r="G14" s="210" t="s">
        <v>157</v>
      </c>
      <c r="H14" s="210"/>
      <c r="I14" s="210"/>
      <c r="J14" s="210"/>
      <c r="K14" s="210" t="s">
        <v>158</v>
      </c>
      <c r="L14" s="210"/>
      <c r="M14" s="210"/>
      <c r="N14" s="210"/>
      <c r="O14" s="210" t="s">
        <v>159</v>
      </c>
      <c r="P14" s="210"/>
      <c r="Q14" s="210"/>
      <c r="R14" s="211"/>
      <c r="S14" s="175"/>
      <c r="T14" s="143">
        <f t="shared" si="12"/>
        <v>43199</v>
      </c>
      <c r="U14" s="144">
        <f t="shared" si="0"/>
        <v>43199</v>
      </c>
      <c r="V14" s="520" t="str">
        <f>VLOOKUP('H30ごみ収集計画'!D23,'松尾ルート'!$W$52:$X$66,2,0)</f>
        <v>可燃ごみ</v>
      </c>
      <c r="W14" s="521"/>
      <c r="X14" s="145">
        <f t="shared" si="13"/>
        <v>43229</v>
      </c>
      <c r="Y14" s="144">
        <f t="shared" si="1"/>
        <v>43229</v>
      </c>
      <c r="Z14" s="522" t="str">
        <f>VLOOKUP('H30ごみ収集計画'!M23,'松尾ルート'!$W$52:$X$66,2,0)</f>
        <v>   </v>
      </c>
      <c r="AA14" s="523"/>
      <c r="AB14" s="145">
        <f t="shared" si="14"/>
        <v>43260</v>
      </c>
      <c r="AC14" s="144">
        <f t="shared" si="2"/>
        <v>43260</v>
      </c>
      <c r="AD14" s="522" t="str">
        <f>VLOOKUP('H30ごみ収集計画'!V23,'松尾ルート'!$W$52:$X$66,2,0)</f>
        <v>   </v>
      </c>
      <c r="AE14" s="523"/>
      <c r="AF14" s="145">
        <f t="shared" si="15"/>
        <v>43290</v>
      </c>
      <c r="AG14" s="144">
        <f t="shared" si="3"/>
        <v>43290</v>
      </c>
      <c r="AH14" s="520" t="str">
        <f>VLOOKUP('H30ごみ収集計画'!AE23,'松尾ルート'!$W$52:$X$66,2,0)</f>
        <v>可燃ごみ</v>
      </c>
      <c r="AI14" s="524"/>
      <c r="AJ14" s="39"/>
      <c r="AK14" s="143">
        <f t="shared" si="16"/>
        <v>43321</v>
      </c>
      <c r="AL14" s="144">
        <f t="shared" si="4"/>
        <v>43321</v>
      </c>
      <c r="AM14" s="522" t="str">
        <f>VLOOKUP('H30ごみ収集計画'!AN23,'松尾ルート'!$W$52:$X$66,2,0)</f>
        <v>   </v>
      </c>
      <c r="AN14" s="523"/>
      <c r="AO14" s="145">
        <f t="shared" si="17"/>
        <v>43352</v>
      </c>
      <c r="AP14" s="144">
        <f t="shared" si="5"/>
        <v>43352</v>
      </c>
      <c r="AQ14" s="540" t="str">
        <f>VLOOKUP('H30ごみ収集計画'!AW23,'松尾ルート'!$W$52:$X$66,2,0)</f>
        <v>   </v>
      </c>
      <c r="AR14" s="541"/>
      <c r="AS14" s="145">
        <f t="shared" si="18"/>
        <v>43382</v>
      </c>
      <c r="AT14" s="144">
        <f t="shared" si="6"/>
        <v>43382</v>
      </c>
      <c r="AU14" s="522" t="str">
        <f>VLOOKUP('H30ごみ収集計画'!BF23,'松尾ルート'!$W$52:$X$66,2,0)</f>
        <v>   </v>
      </c>
      <c r="AV14" s="523"/>
      <c r="AW14" s="145">
        <f t="shared" si="19"/>
        <v>43413</v>
      </c>
      <c r="AX14" s="144">
        <f t="shared" si="7"/>
        <v>43413</v>
      </c>
      <c r="AY14" s="520" t="str">
        <f>VLOOKUP('H30ごみ収集計画'!BO23,'松尾ルート'!$W$52:$X$66,2,0)</f>
        <v>可燃ごみ</v>
      </c>
      <c r="AZ14" s="524"/>
      <c r="BA14" s="191"/>
      <c r="BB14" s="143">
        <f t="shared" si="20"/>
        <v>43443</v>
      </c>
      <c r="BC14" s="144">
        <f t="shared" si="8"/>
        <v>43443</v>
      </c>
      <c r="BD14" s="540" t="str">
        <f>VLOOKUP('H30ごみ収集計画'!BX23,'松尾ルート'!$W$52:$X$66,2,0)</f>
        <v>   </v>
      </c>
      <c r="BE14" s="541"/>
      <c r="BF14" s="145">
        <f t="shared" si="21"/>
        <v>43474</v>
      </c>
      <c r="BG14" s="144">
        <f t="shared" si="9"/>
        <v>43474</v>
      </c>
      <c r="BH14" s="522" t="str">
        <f>VLOOKUP('H30ごみ収集計画'!CG23,'松尾ルート'!$W$52:$X$66,2,0)</f>
        <v>   </v>
      </c>
      <c r="BI14" s="523"/>
      <c r="BJ14" s="145">
        <f t="shared" si="22"/>
        <v>43505</v>
      </c>
      <c r="BK14" s="144">
        <f t="shared" si="10"/>
        <v>43505</v>
      </c>
      <c r="BL14" s="522" t="str">
        <f>VLOOKUP('H30ごみ収集計画'!CP23,'松尾ルート'!$W$52:$X$66,2,0)</f>
        <v>   </v>
      </c>
      <c r="BM14" s="523"/>
      <c r="BN14" s="145">
        <f t="shared" si="23"/>
        <v>43533</v>
      </c>
      <c r="BO14" s="144">
        <f t="shared" si="11"/>
        <v>43533</v>
      </c>
      <c r="BP14" s="522" t="str">
        <f>VLOOKUP('H30ごみ収集計画'!CY23,'松尾ルート'!$W$52:$X$66,2,0)</f>
        <v>   </v>
      </c>
      <c r="BQ14" s="525"/>
      <c r="CA14" s="141"/>
      <c r="CB14" s="142"/>
      <c r="CC14" s="142"/>
      <c r="CD14" s="142"/>
      <c r="CE14" s="142"/>
      <c r="CF14" s="141"/>
      <c r="CG14" s="142"/>
      <c r="CH14" s="142"/>
      <c r="CI14" s="142"/>
      <c r="CJ14" s="142"/>
      <c r="CK14" s="141"/>
      <c r="CL14" s="142"/>
      <c r="CM14" s="142"/>
      <c r="CN14" s="142"/>
      <c r="CO14" s="142"/>
      <c r="CP14" s="141"/>
      <c r="CQ14" s="142"/>
      <c r="CR14" s="142"/>
      <c r="CS14" s="142"/>
      <c r="CT14" s="142"/>
      <c r="CU14" s="142"/>
      <c r="CV14" s="142"/>
    </row>
    <row r="15" spans="1:100" s="86" customFormat="1" ht="18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  <c r="S15" s="175"/>
      <c r="T15" s="143">
        <f t="shared" si="12"/>
        <v>43200</v>
      </c>
      <c r="U15" s="144">
        <f t="shared" si="0"/>
        <v>43200</v>
      </c>
      <c r="V15" s="522" t="str">
        <f>VLOOKUP('H30ごみ収集計画'!D24,'松尾ルート'!$W$52:$X$66,2,0)</f>
        <v>   </v>
      </c>
      <c r="W15" s="523"/>
      <c r="X15" s="145">
        <f t="shared" si="13"/>
        <v>43230</v>
      </c>
      <c r="Y15" s="144">
        <f t="shared" si="1"/>
        <v>43230</v>
      </c>
      <c r="Z15" s="522" t="str">
        <f>VLOOKUP('H30ごみ収集計画'!M24,'松尾ルート'!$W$52:$X$66,2,0)</f>
        <v>   </v>
      </c>
      <c r="AA15" s="523"/>
      <c r="AB15" s="145">
        <f t="shared" si="14"/>
        <v>43261</v>
      </c>
      <c r="AC15" s="144">
        <f t="shared" si="2"/>
        <v>43261</v>
      </c>
      <c r="AD15" s="540" t="str">
        <f>VLOOKUP('H30ごみ収集計画'!V24,'松尾ルート'!$W$52:$X$66,2,0)</f>
        <v>   </v>
      </c>
      <c r="AE15" s="541"/>
      <c r="AF15" s="145">
        <f t="shared" si="15"/>
        <v>43291</v>
      </c>
      <c r="AG15" s="144">
        <f t="shared" si="3"/>
        <v>43291</v>
      </c>
      <c r="AH15" s="522" t="str">
        <f>VLOOKUP('H30ごみ収集計画'!AE24,'松尾ルート'!$W$52:$X$66,2,0)</f>
        <v>   </v>
      </c>
      <c r="AI15" s="525"/>
      <c r="AJ15" s="39"/>
      <c r="AK15" s="143">
        <f t="shared" si="16"/>
        <v>43322</v>
      </c>
      <c r="AL15" s="144">
        <f t="shared" si="4"/>
        <v>43322</v>
      </c>
      <c r="AM15" s="520" t="str">
        <f>VLOOKUP('H30ごみ収集計画'!AN24,'松尾ルート'!$W$52:$X$66,2,0)</f>
        <v>可燃ごみ</v>
      </c>
      <c r="AN15" s="521"/>
      <c r="AO15" s="145">
        <f t="shared" si="17"/>
        <v>43353</v>
      </c>
      <c r="AP15" s="144">
        <f t="shared" si="5"/>
        <v>43353</v>
      </c>
      <c r="AQ15" s="520" t="str">
        <f>VLOOKUP('H30ごみ収集計画'!AW24,'松尾ルート'!$W$52:$X$66,2,0)</f>
        <v>可燃ごみ</v>
      </c>
      <c r="AR15" s="521"/>
      <c r="AS15" s="145">
        <f t="shared" si="18"/>
        <v>43383</v>
      </c>
      <c r="AT15" s="144">
        <f t="shared" si="6"/>
        <v>43383</v>
      </c>
      <c r="AU15" s="522" t="str">
        <f>VLOOKUP('H30ごみ収集計画'!BF24,'松尾ルート'!$W$52:$X$66,2,0)</f>
        <v>   </v>
      </c>
      <c r="AV15" s="523"/>
      <c r="AW15" s="145">
        <f t="shared" si="19"/>
        <v>43414</v>
      </c>
      <c r="AX15" s="144">
        <f t="shared" si="7"/>
        <v>43414</v>
      </c>
      <c r="AY15" s="522" t="str">
        <f>VLOOKUP('H30ごみ収集計画'!BO24,'松尾ルート'!$W$52:$X$66,2,0)</f>
        <v>   </v>
      </c>
      <c r="AZ15" s="525"/>
      <c r="BA15" s="191"/>
      <c r="BB15" s="143">
        <f t="shared" si="20"/>
        <v>43444</v>
      </c>
      <c r="BC15" s="144">
        <f t="shared" si="8"/>
        <v>43444</v>
      </c>
      <c r="BD15" s="520" t="str">
        <f>VLOOKUP('H30ごみ収集計画'!BX24,'松尾ルート'!$W$52:$X$66,2,0)</f>
        <v>可燃ごみ</v>
      </c>
      <c r="BE15" s="521"/>
      <c r="BF15" s="145">
        <f t="shared" si="21"/>
        <v>43475</v>
      </c>
      <c r="BG15" s="144">
        <f t="shared" si="9"/>
        <v>43475</v>
      </c>
      <c r="BH15" s="522" t="str">
        <f>VLOOKUP('H30ごみ収集計画'!CG24,'松尾ルート'!$W$52:$X$66,2,0)</f>
        <v>   </v>
      </c>
      <c r="BI15" s="523"/>
      <c r="BJ15" s="145">
        <f t="shared" si="22"/>
        <v>43506</v>
      </c>
      <c r="BK15" s="144">
        <f t="shared" si="10"/>
        <v>43506</v>
      </c>
      <c r="BL15" s="540" t="str">
        <f>VLOOKUP('H30ごみ収集計画'!CP24,'松尾ルート'!$W$52:$X$66,2,0)</f>
        <v>   </v>
      </c>
      <c r="BM15" s="541"/>
      <c r="BN15" s="145">
        <f t="shared" si="23"/>
        <v>43534</v>
      </c>
      <c r="BO15" s="144">
        <f t="shared" si="11"/>
        <v>43534</v>
      </c>
      <c r="BP15" s="540" t="str">
        <f>VLOOKUP('H30ごみ収集計画'!CY24,'松尾ルート'!$W$52:$X$66,2,0)</f>
        <v>   </v>
      </c>
      <c r="BQ15" s="544"/>
      <c r="CA15" s="141"/>
      <c r="CB15" s="142"/>
      <c r="CC15" s="142"/>
      <c r="CD15" s="142"/>
      <c r="CE15" s="142"/>
      <c r="CF15" s="141"/>
      <c r="CG15" s="142"/>
      <c r="CH15" s="142"/>
      <c r="CI15" s="142"/>
      <c r="CJ15" s="142"/>
      <c r="CK15" s="141"/>
      <c r="CL15" s="142"/>
      <c r="CM15" s="142"/>
      <c r="CN15" s="142"/>
      <c r="CO15" s="142"/>
      <c r="CP15" s="141"/>
      <c r="CQ15" s="142"/>
      <c r="CR15" s="142"/>
      <c r="CS15" s="142"/>
      <c r="CT15" s="142"/>
      <c r="CU15" s="142"/>
      <c r="CV15" s="142"/>
    </row>
    <row r="16" spans="1:100" s="86" customFormat="1" ht="18" customHeight="1">
      <c r="A16" s="209" t="s">
        <v>160</v>
      </c>
      <c r="B16" s="210"/>
      <c r="C16" s="210"/>
      <c r="D16" s="210" t="s">
        <v>161</v>
      </c>
      <c r="E16" s="210"/>
      <c r="F16" s="210"/>
      <c r="G16" s="210" t="s">
        <v>162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175"/>
      <c r="T16" s="143">
        <f t="shared" si="12"/>
        <v>43201</v>
      </c>
      <c r="U16" s="144">
        <f t="shared" si="0"/>
        <v>43201</v>
      </c>
      <c r="V16" s="522" t="str">
        <f>VLOOKUP('H30ごみ収集計画'!D25,'松尾ルート'!$W$52:$X$66,2,0)</f>
        <v>   </v>
      </c>
      <c r="W16" s="523"/>
      <c r="X16" s="145">
        <f t="shared" si="13"/>
        <v>43231</v>
      </c>
      <c r="Y16" s="144">
        <f t="shared" si="1"/>
        <v>43231</v>
      </c>
      <c r="Z16" s="520" t="str">
        <f>VLOOKUP('H30ごみ収集計画'!M25,'松尾ルート'!$W$52:$X$66,2,0)</f>
        <v>可燃ごみ</v>
      </c>
      <c r="AA16" s="521"/>
      <c r="AB16" s="145">
        <f t="shared" si="14"/>
        <v>43262</v>
      </c>
      <c r="AC16" s="144">
        <f t="shared" si="2"/>
        <v>43262</v>
      </c>
      <c r="AD16" s="520" t="str">
        <f>VLOOKUP('H30ごみ収集計画'!V25,'松尾ルート'!$W$52:$X$66,2,0)</f>
        <v>可燃ごみ</v>
      </c>
      <c r="AE16" s="521"/>
      <c r="AF16" s="145">
        <f t="shared" si="15"/>
        <v>43292</v>
      </c>
      <c r="AG16" s="144">
        <f t="shared" si="3"/>
        <v>43292</v>
      </c>
      <c r="AH16" s="522" t="str">
        <f>VLOOKUP('H30ごみ収集計画'!AE25,'松尾ルート'!$W$52:$X$66,2,0)</f>
        <v>   </v>
      </c>
      <c r="AI16" s="525"/>
      <c r="AJ16" s="39"/>
      <c r="AK16" s="143">
        <f t="shared" si="16"/>
        <v>43323</v>
      </c>
      <c r="AL16" s="144">
        <f t="shared" si="4"/>
        <v>43323</v>
      </c>
      <c r="AM16" s="522" t="str">
        <f>VLOOKUP('H30ごみ収集計画'!AN25,'松尾ルート'!$W$52:$X$66,2,0)</f>
        <v>   </v>
      </c>
      <c r="AN16" s="523"/>
      <c r="AO16" s="145">
        <f t="shared" si="17"/>
        <v>43354</v>
      </c>
      <c r="AP16" s="144">
        <f t="shared" si="5"/>
        <v>43354</v>
      </c>
      <c r="AQ16" s="522" t="str">
        <f>VLOOKUP('H30ごみ収集計画'!AW25,'松尾ルート'!$W$52:$X$66,2,0)</f>
        <v>   </v>
      </c>
      <c r="AR16" s="523"/>
      <c r="AS16" s="145">
        <f t="shared" si="18"/>
        <v>43384</v>
      </c>
      <c r="AT16" s="144">
        <f t="shared" si="6"/>
        <v>43384</v>
      </c>
      <c r="AU16" s="522" t="str">
        <f>VLOOKUP('H30ごみ収集計画'!BF25,'松尾ルート'!$W$52:$X$66,2,0)</f>
        <v>   </v>
      </c>
      <c r="AV16" s="523"/>
      <c r="AW16" s="145">
        <f t="shared" si="19"/>
        <v>43415</v>
      </c>
      <c r="AX16" s="144">
        <f t="shared" si="7"/>
        <v>43415</v>
      </c>
      <c r="AY16" s="540" t="str">
        <f>VLOOKUP('H30ごみ収集計画'!BO25,'松尾ルート'!$W$52:$X$66,2,0)</f>
        <v>   </v>
      </c>
      <c r="AZ16" s="544"/>
      <c r="BA16" s="191"/>
      <c r="BB16" s="143">
        <f t="shared" si="20"/>
        <v>43445</v>
      </c>
      <c r="BC16" s="144">
        <f t="shared" si="8"/>
        <v>43445</v>
      </c>
      <c r="BD16" s="522" t="str">
        <f>VLOOKUP('H30ごみ収集計画'!BX25,'松尾ルート'!$W$52:$X$66,2,0)</f>
        <v>   </v>
      </c>
      <c r="BE16" s="523"/>
      <c r="BF16" s="145">
        <f t="shared" si="21"/>
        <v>43476</v>
      </c>
      <c r="BG16" s="144">
        <f t="shared" si="9"/>
        <v>43476</v>
      </c>
      <c r="BH16" s="520" t="str">
        <f>VLOOKUP('H30ごみ収集計画'!CG25,'松尾ルート'!$W$52:$X$66,2,0)</f>
        <v>可燃ごみ</v>
      </c>
      <c r="BI16" s="521"/>
      <c r="BJ16" s="145">
        <f t="shared" si="22"/>
        <v>43507</v>
      </c>
      <c r="BK16" s="144">
        <f t="shared" si="10"/>
        <v>43507</v>
      </c>
      <c r="BL16" s="520" t="str">
        <f>VLOOKUP('H30ごみ収集計画'!CP25,'松尾ルート'!$W$52:$X$66,2,0)</f>
        <v>可燃ごみ</v>
      </c>
      <c r="BM16" s="521"/>
      <c r="BN16" s="145">
        <f t="shared" si="23"/>
        <v>43535</v>
      </c>
      <c r="BO16" s="144">
        <f t="shared" si="11"/>
        <v>43535</v>
      </c>
      <c r="BP16" s="520" t="str">
        <f>VLOOKUP('H30ごみ収集計画'!CY25,'松尾ルート'!$W$52:$X$66,2,0)</f>
        <v>可燃ごみ</v>
      </c>
      <c r="BQ16" s="524"/>
      <c r="CA16" s="141"/>
      <c r="CB16" s="142"/>
      <c r="CC16" s="142"/>
      <c r="CD16" s="142"/>
      <c r="CE16" s="142"/>
      <c r="CF16" s="141"/>
      <c r="CG16" s="142"/>
      <c r="CH16" s="142"/>
      <c r="CI16" s="142"/>
      <c r="CJ16" s="142"/>
      <c r="CK16" s="141"/>
      <c r="CL16" s="142"/>
      <c r="CM16" s="142"/>
      <c r="CN16" s="142"/>
      <c r="CO16" s="142"/>
      <c r="CP16" s="141"/>
      <c r="CQ16" s="142"/>
      <c r="CR16" s="142"/>
      <c r="CS16" s="142"/>
      <c r="CT16" s="142"/>
      <c r="CU16" s="142"/>
      <c r="CV16" s="142"/>
    </row>
    <row r="17" spans="1:100" s="86" customFormat="1" ht="18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175"/>
      <c r="T17" s="143">
        <f t="shared" si="12"/>
        <v>43202</v>
      </c>
      <c r="U17" s="144">
        <f t="shared" si="0"/>
        <v>43202</v>
      </c>
      <c r="V17" s="522" t="str">
        <f>VLOOKUP('H30ごみ収集計画'!D26,'松尾ルート'!$W$52:$X$66,2,0)</f>
        <v>   </v>
      </c>
      <c r="W17" s="523"/>
      <c r="X17" s="145">
        <f t="shared" si="13"/>
        <v>43232</v>
      </c>
      <c r="Y17" s="144">
        <f t="shared" si="1"/>
        <v>43232</v>
      </c>
      <c r="Z17" s="522" t="str">
        <f>VLOOKUP('H30ごみ収集計画'!M26,'松尾ルート'!$W$52:$X$66,2,0)</f>
        <v>   </v>
      </c>
      <c r="AA17" s="523"/>
      <c r="AB17" s="145">
        <f t="shared" si="14"/>
        <v>43263</v>
      </c>
      <c r="AC17" s="144">
        <f t="shared" si="2"/>
        <v>43263</v>
      </c>
      <c r="AD17" s="522" t="str">
        <f>VLOOKUP('H30ごみ収集計画'!V26,'松尾ルート'!$W$52:$X$66,2,0)</f>
        <v>   </v>
      </c>
      <c r="AE17" s="523"/>
      <c r="AF17" s="145">
        <f t="shared" si="15"/>
        <v>43293</v>
      </c>
      <c r="AG17" s="144">
        <f t="shared" si="3"/>
        <v>43293</v>
      </c>
      <c r="AH17" s="522" t="str">
        <f>VLOOKUP('H30ごみ収集計画'!AE26,'松尾ルート'!$W$52:$X$66,2,0)</f>
        <v>   </v>
      </c>
      <c r="AI17" s="525"/>
      <c r="AJ17" s="39"/>
      <c r="AK17" s="143">
        <f t="shared" si="16"/>
        <v>43324</v>
      </c>
      <c r="AL17" s="144">
        <f t="shared" si="4"/>
        <v>43324</v>
      </c>
      <c r="AM17" s="540" t="str">
        <f>VLOOKUP('H30ごみ収集計画'!AN26,'松尾ルート'!$W$52:$X$66,2,0)</f>
        <v>   </v>
      </c>
      <c r="AN17" s="541"/>
      <c r="AO17" s="145">
        <f t="shared" si="17"/>
        <v>43355</v>
      </c>
      <c r="AP17" s="144">
        <f t="shared" si="5"/>
        <v>43355</v>
      </c>
      <c r="AQ17" s="522" t="str">
        <f>VLOOKUP('H30ごみ収集計画'!AW26,'松尾ルート'!$W$52:$X$66,2,0)</f>
        <v>   </v>
      </c>
      <c r="AR17" s="523"/>
      <c r="AS17" s="145">
        <f t="shared" si="18"/>
        <v>43385</v>
      </c>
      <c r="AT17" s="144">
        <f t="shared" si="6"/>
        <v>43385</v>
      </c>
      <c r="AU17" s="520" t="str">
        <f>VLOOKUP('H30ごみ収集計画'!BF26,'松尾ルート'!$W$52:$X$66,2,0)</f>
        <v>可燃ごみ</v>
      </c>
      <c r="AV17" s="521"/>
      <c r="AW17" s="145">
        <f t="shared" si="19"/>
        <v>43416</v>
      </c>
      <c r="AX17" s="144">
        <f t="shared" si="7"/>
        <v>43416</v>
      </c>
      <c r="AY17" s="520" t="str">
        <f>VLOOKUP('H30ごみ収集計画'!BO26,'松尾ルート'!$W$52:$X$66,2,0)</f>
        <v>可燃ごみ</v>
      </c>
      <c r="AZ17" s="524"/>
      <c r="BA17" s="191"/>
      <c r="BB17" s="143">
        <f t="shared" si="20"/>
        <v>43446</v>
      </c>
      <c r="BC17" s="144">
        <f t="shared" si="8"/>
        <v>43446</v>
      </c>
      <c r="BD17" s="522" t="str">
        <f>VLOOKUP('H30ごみ収集計画'!BX26,'松尾ルート'!$W$52:$X$66,2,0)</f>
        <v>   </v>
      </c>
      <c r="BE17" s="523"/>
      <c r="BF17" s="145">
        <f t="shared" si="21"/>
        <v>43477</v>
      </c>
      <c r="BG17" s="144">
        <f t="shared" si="9"/>
        <v>43477</v>
      </c>
      <c r="BH17" s="522" t="str">
        <f>VLOOKUP('H30ごみ収集計画'!CG26,'松尾ルート'!$W$52:$X$66,2,0)</f>
        <v>   </v>
      </c>
      <c r="BI17" s="523"/>
      <c r="BJ17" s="145">
        <f t="shared" si="22"/>
        <v>43508</v>
      </c>
      <c r="BK17" s="144">
        <f t="shared" si="10"/>
        <v>43508</v>
      </c>
      <c r="BL17" s="522" t="str">
        <f>VLOOKUP('H30ごみ収集計画'!CP26,'松尾ルート'!$W$52:$X$66,2,0)</f>
        <v>   </v>
      </c>
      <c r="BM17" s="523"/>
      <c r="BN17" s="145">
        <f t="shared" si="23"/>
        <v>43536</v>
      </c>
      <c r="BO17" s="144">
        <f t="shared" si="11"/>
        <v>43536</v>
      </c>
      <c r="BP17" s="522" t="str">
        <f>VLOOKUP('H30ごみ収集計画'!CY26,'松尾ルート'!$W$52:$X$66,2,0)</f>
        <v>   </v>
      </c>
      <c r="BQ17" s="525"/>
      <c r="CA17" s="141"/>
      <c r="CB17" s="142"/>
      <c r="CC17" s="142"/>
      <c r="CD17" s="142"/>
      <c r="CE17" s="142"/>
      <c r="CF17" s="141"/>
      <c r="CG17" s="142"/>
      <c r="CH17" s="142"/>
      <c r="CI17" s="142"/>
      <c r="CJ17" s="142"/>
      <c r="CK17" s="141"/>
      <c r="CL17" s="142"/>
      <c r="CM17" s="142"/>
      <c r="CN17" s="142"/>
      <c r="CO17" s="142"/>
      <c r="CP17" s="141"/>
      <c r="CQ17" s="142"/>
      <c r="CR17" s="142"/>
      <c r="CS17" s="142"/>
      <c r="CT17" s="142"/>
      <c r="CU17" s="142"/>
      <c r="CV17" s="142"/>
    </row>
    <row r="18" spans="1:100" s="86" customFormat="1" ht="18" customHeight="1">
      <c r="A18" s="209" t="s">
        <v>163</v>
      </c>
      <c r="B18" s="210"/>
      <c r="C18" s="210"/>
      <c r="D18" s="210"/>
      <c r="E18" s="210"/>
      <c r="F18" s="210"/>
      <c r="G18" s="210" t="s">
        <v>164</v>
      </c>
      <c r="H18" s="210"/>
      <c r="I18" s="210"/>
      <c r="J18" s="210"/>
      <c r="K18" s="210" t="s">
        <v>165</v>
      </c>
      <c r="L18" s="210"/>
      <c r="M18" s="210"/>
      <c r="N18" s="210"/>
      <c r="O18" s="210"/>
      <c r="P18" s="210"/>
      <c r="Q18" s="210"/>
      <c r="R18" s="211"/>
      <c r="S18" s="175"/>
      <c r="T18" s="143">
        <f t="shared" si="12"/>
        <v>43203</v>
      </c>
      <c r="U18" s="144">
        <f t="shared" si="0"/>
        <v>43203</v>
      </c>
      <c r="V18" s="520" t="str">
        <f>VLOOKUP('H30ごみ収集計画'!D27,'松尾ルート'!$W$52:$X$66,2,0)</f>
        <v>可燃ごみ</v>
      </c>
      <c r="W18" s="521"/>
      <c r="X18" s="145">
        <f t="shared" si="13"/>
        <v>43233</v>
      </c>
      <c r="Y18" s="144">
        <f t="shared" si="1"/>
        <v>43233</v>
      </c>
      <c r="Z18" s="540" t="str">
        <f>VLOOKUP('H30ごみ収集計画'!M27,'松尾ルート'!$W$52:$X$66,2,0)</f>
        <v>   </v>
      </c>
      <c r="AA18" s="541"/>
      <c r="AB18" s="145">
        <f t="shared" si="14"/>
        <v>43264</v>
      </c>
      <c r="AC18" s="144">
        <f t="shared" si="2"/>
        <v>43264</v>
      </c>
      <c r="AD18" s="522" t="str">
        <f>VLOOKUP('H30ごみ収集計画'!V27,'松尾ルート'!$W$52:$X$66,2,0)</f>
        <v>   </v>
      </c>
      <c r="AE18" s="523"/>
      <c r="AF18" s="145">
        <f t="shared" si="15"/>
        <v>43294</v>
      </c>
      <c r="AG18" s="144">
        <f t="shared" si="3"/>
        <v>43294</v>
      </c>
      <c r="AH18" s="520" t="str">
        <f>VLOOKUP('H30ごみ収集計画'!AE27,'松尾ルート'!$W$52:$X$66,2,0)</f>
        <v>可燃ごみ</v>
      </c>
      <c r="AI18" s="524"/>
      <c r="AJ18" s="39"/>
      <c r="AK18" s="143">
        <f t="shared" si="16"/>
        <v>43325</v>
      </c>
      <c r="AL18" s="144">
        <f t="shared" si="4"/>
        <v>43325</v>
      </c>
      <c r="AM18" s="663" t="str">
        <f>VLOOKUP('H30ごみ収集計画'!AN27,'松尾ルート'!$W$52:$X$66,2,0)</f>
        <v>   </v>
      </c>
      <c r="AN18" s="664"/>
      <c r="AO18" s="145">
        <f t="shared" si="17"/>
        <v>43356</v>
      </c>
      <c r="AP18" s="144">
        <f t="shared" si="5"/>
        <v>43356</v>
      </c>
      <c r="AQ18" s="522" t="str">
        <f>VLOOKUP('H30ごみ収集計画'!AW27,'松尾ルート'!$W$52:$X$66,2,0)</f>
        <v>   </v>
      </c>
      <c r="AR18" s="523"/>
      <c r="AS18" s="145">
        <f t="shared" si="18"/>
        <v>43386</v>
      </c>
      <c r="AT18" s="144">
        <f t="shared" si="6"/>
        <v>43386</v>
      </c>
      <c r="AU18" s="522" t="str">
        <f>VLOOKUP('H30ごみ収集計画'!BF27,'松尾ルート'!$W$52:$X$66,2,0)</f>
        <v>   </v>
      </c>
      <c r="AV18" s="523"/>
      <c r="AW18" s="145">
        <f t="shared" si="19"/>
        <v>43417</v>
      </c>
      <c r="AX18" s="144">
        <f t="shared" si="7"/>
        <v>43417</v>
      </c>
      <c r="AY18" s="522" t="str">
        <f>VLOOKUP('H30ごみ収集計画'!BO27,'松尾ルート'!$W$52:$X$66,2,0)</f>
        <v>   </v>
      </c>
      <c r="AZ18" s="525"/>
      <c r="BA18" s="191"/>
      <c r="BB18" s="143">
        <f t="shared" si="20"/>
        <v>43447</v>
      </c>
      <c r="BC18" s="144">
        <f t="shared" si="8"/>
        <v>43447</v>
      </c>
      <c r="BD18" s="522" t="str">
        <f>VLOOKUP('H30ごみ収集計画'!BX27,'松尾ルート'!$W$52:$X$66,2,0)</f>
        <v>   </v>
      </c>
      <c r="BE18" s="523"/>
      <c r="BF18" s="145">
        <f t="shared" si="21"/>
        <v>43478</v>
      </c>
      <c r="BG18" s="144">
        <f t="shared" si="9"/>
        <v>43478</v>
      </c>
      <c r="BH18" s="522" t="str">
        <f>VLOOKUP('H30ごみ収集計画'!CG27,'松尾ルート'!$W$52:$X$66,2,0)</f>
        <v>   </v>
      </c>
      <c r="BI18" s="523"/>
      <c r="BJ18" s="145">
        <f t="shared" si="22"/>
        <v>43509</v>
      </c>
      <c r="BK18" s="144">
        <f t="shared" si="10"/>
        <v>43509</v>
      </c>
      <c r="BL18" s="522" t="str">
        <f>VLOOKUP('H30ごみ収集計画'!CP27,'松尾ルート'!$W$52:$X$66,2,0)</f>
        <v>   </v>
      </c>
      <c r="BM18" s="523"/>
      <c r="BN18" s="145">
        <f t="shared" si="23"/>
        <v>43537</v>
      </c>
      <c r="BO18" s="144">
        <f t="shared" si="11"/>
        <v>43537</v>
      </c>
      <c r="BP18" s="522" t="str">
        <f>VLOOKUP('H30ごみ収集計画'!CY27,'松尾ルート'!$W$52:$X$66,2,0)</f>
        <v>   </v>
      </c>
      <c r="BQ18" s="525"/>
      <c r="CA18" s="141"/>
      <c r="CB18" s="142"/>
      <c r="CC18" s="142"/>
      <c r="CD18" s="142"/>
      <c r="CE18" s="142"/>
      <c r="CF18" s="141"/>
      <c r="CG18" s="142"/>
      <c r="CH18" s="142"/>
      <c r="CI18" s="142"/>
      <c r="CJ18" s="142"/>
      <c r="CK18" s="141"/>
      <c r="CL18" s="142"/>
      <c r="CM18" s="142"/>
      <c r="CN18" s="142"/>
      <c r="CO18" s="142"/>
      <c r="CP18" s="141"/>
      <c r="CQ18" s="142"/>
      <c r="CR18" s="142"/>
      <c r="CS18" s="142"/>
      <c r="CT18" s="142"/>
      <c r="CU18" s="142"/>
      <c r="CV18" s="142"/>
    </row>
    <row r="19" spans="1:100" s="86" customFormat="1" ht="18" customHeight="1">
      <c r="A19" s="209"/>
      <c r="B19" s="210"/>
      <c r="C19" s="210"/>
      <c r="D19" s="207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1"/>
      <c r="S19" s="175"/>
      <c r="T19" s="143">
        <f t="shared" si="12"/>
        <v>43204</v>
      </c>
      <c r="U19" s="144">
        <f t="shared" si="0"/>
        <v>43204</v>
      </c>
      <c r="V19" s="522" t="str">
        <f>VLOOKUP('H30ごみ収集計画'!D28,'松尾ルート'!$W$52:$X$66,2,0)</f>
        <v>   </v>
      </c>
      <c r="W19" s="523"/>
      <c r="X19" s="145">
        <f t="shared" si="13"/>
        <v>43234</v>
      </c>
      <c r="Y19" s="144">
        <f t="shared" si="1"/>
        <v>43234</v>
      </c>
      <c r="Z19" s="520" t="str">
        <f>VLOOKUP('H30ごみ収集計画'!M28,'松尾ルート'!$W$52:$X$66,2,0)</f>
        <v>可燃ごみ</v>
      </c>
      <c r="AA19" s="521"/>
      <c r="AB19" s="145">
        <f t="shared" si="14"/>
        <v>43265</v>
      </c>
      <c r="AC19" s="144">
        <f t="shared" si="2"/>
        <v>43265</v>
      </c>
      <c r="AD19" s="522" t="str">
        <f>VLOOKUP('H30ごみ収集計画'!V28,'松尾ルート'!$W$52:$X$66,2,0)</f>
        <v>   </v>
      </c>
      <c r="AE19" s="523"/>
      <c r="AF19" s="145">
        <f t="shared" si="15"/>
        <v>43295</v>
      </c>
      <c r="AG19" s="144">
        <f t="shared" si="3"/>
        <v>43295</v>
      </c>
      <c r="AH19" s="522" t="str">
        <f>VLOOKUP('H30ごみ収集計画'!AE28,'松尾ルート'!$W$52:$X$66,2,0)</f>
        <v>   </v>
      </c>
      <c r="AI19" s="525"/>
      <c r="AJ19" s="39"/>
      <c r="AK19" s="143">
        <f t="shared" si="16"/>
        <v>43326</v>
      </c>
      <c r="AL19" s="144">
        <f t="shared" si="4"/>
        <v>43326</v>
      </c>
      <c r="AM19" s="522" t="str">
        <f>VLOOKUP('H30ごみ収集計画'!AN28,'松尾ルート'!$W$52:$X$66,2,0)</f>
        <v>   </v>
      </c>
      <c r="AN19" s="523"/>
      <c r="AO19" s="145">
        <f t="shared" si="17"/>
        <v>43357</v>
      </c>
      <c r="AP19" s="144">
        <f t="shared" si="5"/>
        <v>43357</v>
      </c>
      <c r="AQ19" s="520" t="str">
        <f>VLOOKUP('H30ごみ収集計画'!AW28,'松尾ルート'!$W$52:$X$66,2,0)</f>
        <v>可燃ごみ</v>
      </c>
      <c r="AR19" s="521"/>
      <c r="AS19" s="145">
        <f t="shared" si="18"/>
        <v>43387</v>
      </c>
      <c r="AT19" s="144">
        <f t="shared" si="6"/>
        <v>43387</v>
      </c>
      <c r="AU19" s="522" t="str">
        <f>VLOOKUP('H30ごみ収集計画'!BF28,'松尾ルート'!$W$52:$X$66,2,0)</f>
        <v>   </v>
      </c>
      <c r="AV19" s="523"/>
      <c r="AW19" s="145">
        <f t="shared" si="19"/>
        <v>43418</v>
      </c>
      <c r="AX19" s="144">
        <f t="shared" si="7"/>
        <v>43418</v>
      </c>
      <c r="AY19" s="522" t="str">
        <f>VLOOKUP('H30ごみ収集計画'!BO28,'松尾ルート'!$W$52:$X$66,2,0)</f>
        <v>   </v>
      </c>
      <c r="AZ19" s="525"/>
      <c r="BA19" s="191"/>
      <c r="BB19" s="143">
        <f t="shared" si="20"/>
        <v>43448</v>
      </c>
      <c r="BC19" s="144">
        <f t="shared" si="8"/>
        <v>43448</v>
      </c>
      <c r="BD19" s="520" t="str">
        <f>VLOOKUP('H30ごみ収集計画'!BX28,'松尾ルート'!$W$52:$X$66,2,0)</f>
        <v>可燃ごみ</v>
      </c>
      <c r="BE19" s="521"/>
      <c r="BF19" s="145">
        <f t="shared" si="21"/>
        <v>43479</v>
      </c>
      <c r="BG19" s="144">
        <f t="shared" si="9"/>
        <v>43479</v>
      </c>
      <c r="BH19" s="520" t="str">
        <f>VLOOKUP('H30ごみ収集計画'!CG28,'松尾ルート'!$W$52:$X$66,2,0)</f>
        <v>可燃ごみ</v>
      </c>
      <c r="BI19" s="521"/>
      <c r="BJ19" s="145">
        <f t="shared" si="22"/>
        <v>43510</v>
      </c>
      <c r="BK19" s="144">
        <f t="shared" si="10"/>
        <v>43510</v>
      </c>
      <c r="BL19" s="522" t="str">
        <f>VLOOKUP('H30ごみ収集計画'!CP28,'松尾ルート'!$W$52:$X$66,2,0)</f>
        <v>   </v>
      </c>
      <c r="BM19" s="523"/>
      <c r="BN19" s="145">
        <f t="shared" si="23"/>
        <v>43538</v>
      </c>
      <c r="BO19" s="144">
        <f t="shared" si="11"/>
        <v>43538</v>
      </c>
      <c r="BP19" s="522" t="str">
        <f>VLOOKUP('H30ごみ収集計画'!CY28,'松尾ルート'!$W$52:$X$66,2,0)</f>
        <v>   </v>
      </c>
      <c r="BQ19" s="525"/>
      <c r="CA19" s="141"/>
      <c r="CB19" s="142"/>
      <c r="CC19" s="142"/>
      <c r="CD19" s="142"/>
      <c r="CE19" s="142"/>
      <c r="CF19" s="141"/>
      <c r="CG19" s="142"/>
      <c r="CH19" s="142"/>
      <c r="CI19" s="142"/>
      <c r="CJ19" s="142"/>
      <c r="CK19" s="141"/>
      <c r="CL19" s="142"/>
      <c r="CM19" s="142"/>
      <c r="CN19" s="142"/>
      <c r="CO19" s="142"/>
      <c r="CP19" s="141"/>
      <c r="CQ19" s="142"/>
      <c r="CR19" s="142"/>
      <c r="CS19" s="142"/>
      <c r="CT19" s="142"/>
      <c r="CU19" s="142"/>
      <c r="CV19" s="142"/>
    </row>
    <row r="20" spans="1:100" s="86" customFormat="1" ht="18" customHeight="1">
      <c r="A20" s="212" t="s">
        <v>166</v>
      </c>
      <c r="B20" s="213"/>
      <c r="C20" s="213"/>
      <c r="D20" s="214"/>
      <c r="E20" s="213" t="s">
        <v>167</v>
      </c>
      <c r="F20" s="213"/>
      <c r="G20" s="214"/>
      <c r="H20" s="213"/>
      <c r="I20" s="213" t="s">
        <v>168</v>
      </c>
      <c r="J20" s="214"/>
      <c r="K20" s="214"/>
      <c r="L20" s="213" t="s">
        <v>169</v>
      </c>
      <c r="M20" s="214"/>
      <c r="N20" s="213"/>
      <c r="O20" s="213"/>
      <c r="P20" s="213"/>
      <c r="Q20" s="213"/>
      <c r="R20" s="215"/>
      <c r="S20" s="175"/>
      <c r="T20" s="143">
        <f t="shared" si="12"/>
        <v>43205</v>
      </c>
      <c r="U20" s="144">
        <f t="shared" si="0"/>
        <v>43205</v>
      </c>
      <c r="V20" s="522" t="str">
        <f>VLOOKUP('H30ごみ収集計画'!D29,'松尾ルート'!$W$52:$X$66,2,0)</f>
        <v>   </v>
      </c>
      <c r="W20" s="523"/>
      <c r="X20" s="145">
        <f t="shared" si="13"/>
        <v>43235</v>
      </c>
      <c r="Y20" s="144">
        <f t="shared" si="1"/>
        <v>43235</v>
      </c>
      <c r="Z20" s="522" t="str">
        <f>VLOOKUP('H30ごみ収集計画'!M29,'松尾ルート'!$W$52:$X$66,2,0)</f>
        <v>   </v>
      </c>
      <c r="AA20" s="523"/>
      <c r="AB20" s="145">
        <f t="shared" si="14"/>
        <v>43266</v>
      </c>
      <c r="AC20" s="144">
        <f t="shared" si="2"/>
        <v>43266</v>
      </c>
      <c r="AD20" s="520" t="str">
        <f>VLOOKUP('H30ごみ収集計画'!V29,'松尾ルート'!$W$52:$X$66,2,0)</f>
        <v>可燃ごみ</v>
      </c>
      <c r="AE20" s="521"/>
      <c r="AF20" s="145">
        <f t="shared" si="15"/>
        <v>43296</v>
      </c>
      <c r="AG20" s="144">
        <f t="shared" si="3"/>
        <v>43296</v>
      </c>
      <c r="AH20" s="522" t="str">
        <f>VLOOKUP('H30ごみ収集計画'!AE29,'松尾ルート'!$W$52:$X$66,2,0)</f>
        <v>   </v>
      </c>
      <c r="AI20" s="525"/>
      <c r="AJ20" s="39"/>
      <c r="AK20" s="143">
        <f t="shared" si="16"/>
        <v>43327</v>
      </c>
      <c r="AL20" s="144">
        <f t="shared" si="4"/>
        <v>43327</v>
      </c>
      <c r="AM20" s="522" t="str">
        <f>VLOOKUP('H30ごみ収集計画'!AN29,'松尾ルート'!$W$52:$X$66,2,0)</f>
        <v>   </v>
      </c>
      <c r="AN20" s="523"/>
      <c r="AO20" s="145">
        <f t="shared" si="17"/>
        <v>43358</v>
      </c>
      <c r="AP20" s="144">
        <f t="shared" si="5"/>
        <v>43358</v>
      </c>
      <c r="AQ20" s="522" t="str">
        <f>VLOOKUP('H30ごみ収集計画'!AW29,'松尾ルート'!$W$52:$X$66,2,0)</f>
        <v>   </v>
      </c>
      <c r="AR20" s="523"/>
      <c r="AS20" s="145">
        <f t="shared" si="18"/>
        <v>43388</v>
      </c>
      <c r="AT20" s="144">
        <f t="shared" si="6"/>
        <v>43388</v>
      </c>
      <c r="AU20" s="528" t="str">
        <f>VLOOKUP('H30ごみ収集計画'!BF29,'松尾ルート'!$W$52:$X$66,2,0)</f>
        <v>資源ごみ</v>
      </c>
      <c r="AV20" s="529"/>
      <c r="AW20" s="145">
        <f t="shared" si="19"/>
        <v>43419</v>
      </c>
      <c r="AX20" s="144">
        <f t="shared" si="7"/>
        <v>43419</v>
      </c>
      <c r="AY20" s="522" t="str">
        <f>VLOOKUP('H30ごみ収集計画'!BO29,'松尾ルート'!$W$52:$X$66,2,0)</f>
        <v>   </v>
      </c>
      <c r="AZ20" s="525"/>
      <c r="BA20" s="191"/>
      <c r="BB20" s="143">
        <f t="shared" si="20"/>
        <v>43449</v>
      </c>
      <c r="BC20" s="144">
        <f t="shared" si="8"/>
        <v>43449</v>
      </c>
      <c r="BD20" s="522" t="str">
        <f>VLOOKUP('H30ごみ収集計画'!BX29,'松尾ルート'!$W$52:$X$66,2,0)</f>
        <v>   </v>
      </c>
      <c r="BE20" s="523"/>
      <c r="BF20" s="145">
        <f t="shared" si="21"/>
        <v>43480</v>
      </c>
      <c r="BG20" s="144">
        <f t="shared" si="9"/>
        <v>43480</v>
      </c>
      <c r="BH20" s="522" t="str">
        <f>VLOOKUP('H30ごみ収集計画'!CG29,'松尾ルート'!$W$52:$X$66,2,0)</f>
        <v>   </v>
      </c>
      <c r="BI20" s="523"/>
      <c r="BJ20" s="145">
        <f t="shared" si="22"/>
        <v>43511</v>
      </c>
      <c r="BK20" s="144">
        <f t="shared" si="10"/>
        <v>43511</v>
      </c>
      <c r="BL20" s="520" t="str">
        <f>VLOOKUP('H30ごみ収集計画'!CP29,'松尾ルート'!$W$52:$X$66,2,0)</f>
        <v>可燃ごみ</v>
      </c>
      <c r="BM20" s="521"/>
      <c r="BN20" s="145">
        <f t="shared" si="23"/>
        <v>43539</v>
      </c>
      <c r="BO20" s="144">
        <f t="shared" si="11"/>
        <v>43539</v>
      </c>
      <c r="BP20" s="520" t="str">
        <f>VLOOKUP('H30ごみ収集計画'!CY29,'松尾ルート'!$W$52:$X$66,2,0)</f>
        <v>可燃ごみ</v>
      </c>
      <c r="BQ20" s="524"/>
      <c r="CA20" s="141"/>
      <c r="CB20" s="142"/>
      <c r="CC20" s="142"/>
      <c r="CD20" s="142"/>
      <c r="CE20" s="142"/>
      <c r="CF20" s="141"/>
      <c r="CG20" s="142"/>
      <c r="CH20" s="142"/>
      <c r="CI20" s="142"/>
      <c r="CJ20" s="142"/>
      <c r="CK20" s="141"/>
      <c r="CL20" s="142"/>
      <c r="CM20" s="142"/>
      <c r="CN20" s="142"/>
      <c r="CO20" s="142"/>
      <c r="CP20" s="141"/>
      <c r="CQ20" s="142"/>
      <c r="CR20" s="142"/>
      <c r="CS20" s="142"/>
      <c r="CT20" s="142"/>
      <c r="CU20" s="142"/>
      <c r="CV20" s="142"/>
    </row>
    <row r="21" spans="1:100" s="86" customFormat="1" ht="18" customHeight="1">
      <c r="A21" s="99"/>
      <c r="B21" s="100"/>
      <c r="C21" s="100"/>
      <c r="D21" s="101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2"/>
      <c r="S21" s="175"/>
      <c r="T21" s="143">
        <f t="shared" si="12"/>
        <v>43206</v>
      </c>
      <c r="U21" s="144">
        <f t="shared" si="0"/>
        <v>43206</v>
      </c>
      <c r="V21" s="528" t="str">
        <f>VLOOKUP('H30ごみ収集計画'!D30,'松尾ルート'!$W$52:$X$66,2,0)</f>
        <v>資源ごみ</v>
      </c>
      <c r="W21" s="529"/>
      <c r="X21" s="145">
        <f t="shared" si="13"/>
        <v>43236</v>
      </c>
      <c r="Y21" s="144">
        <f t="shared" si="1"/>
        <v>43236</v>
      </c>
      <c r="Z21" s="545" t="str">
        <f>VLOOKUP('H30ごみ収集計画'!M30,'松尾ルート'!$W$52:$X$66,2,0)</f>
        <v>不燃ごみ</v>
      </c>
      <c r="AA21" s="546"/>
      <c r="AB21" s="145">
        <f t="shared" si="14"/>
        <v>43267</v>
      </c>
      <c r="AC21" s="144">
        <f t="shared" si="2"/>
        <v>43267</v>
      </c>
      <c r="AD21" s="522" t="str">
        <f>VLOOKUP('H30ごみ収集計画'!V30,'松尾ルート'!$W$52:$X$66,2,0)</f>
        <v>   </v>
      </c>
      <c r="AE21" s="523"/>
      <c r="AF21" s="145">
        <f t="shared" si="15"/>
        <v>43297</v>
      </c>
      <c r="AG21" s="144">
        <f t="shared" si="3"/>
        <v>43297</v>
      </c>
      <c r="AH21" s="665" t="str">
        <f>VLOOKUP('H30ごみ収集計画'!AE30,'松尾ルート'!$W$52:$X$66,2,0)</f>
        <v>資源ごみ</v>
      </c>
      <c r="AI21" s="666"/>
      <c r="AJ21" s="39"/>
      <c r="AK21" s="143">
        <f t="shared" si="16"/>
        <v>43328</v>
      </c>
      <c r="AL21" s="144">
        <f t="shared" si="4"/>
        <v>43328</v>
      </c>
      <c r="AM21" s="522" t="str">
        <f>VLOOKUP('H30ごみ収集計画'!AN30,'松尾ルート'!$W$52:$X$66,2,0)</f>
        <v>   </v>
      </c>
      <c r="AN21" s="523"/>
      <c r="AO21" s="145">
        <f t="shared" si="17"/>
        <v>43359</v>
      </c>
      <c r="AP21" s="144">
        <f t="shared" si="5"/>
        <v>43359</v>
      </c>
      <c r="AQ21" s="522" t="str">
        <f>VLOOKUP('H30ごみ収集計画'!AW30,'松尾ルート'!$W$52:$X$66,2,0)</f>
        <v>   </v>
      </c>
      <c r="AR21" s="523"/>
      <c r="AS21" s="145">
        <f t="shared" si="18"/>
        <v>43389</v>
      </c>
      <c r="AT21" s="144">
        <f t="shared" si="6"/>
        <v>43389</v>
      </c>
      <c r="AU21" s="522" t="str">
        <f>VLOOKUP('H30ごみ収集計画'!BF30,'松尾ルート'!$W$52:$X$66,2,0)</f>
        <v>   </v>
      </c>
      <c r="AV21" s="523"/>
      <c r="AW21" s="145">
        <f t="shared" si="19"/>
        <v>43420</v>
      </c>
      <c r="AX21" s="144">
        <f t="shared" si="7"/>
        <v>43420</v>
      </c>
      <c r="AY21" s="520" t="str">
        <f>VLOOKUP('H30ごみ収集計画'!BO30,'松尾ルート'!$W$52:$X$66,2,0)</f>
        <v>可燃ごみ</v>
      </c>
      <c r="AZ21" s="524"/>
      <c r="BA21" s="191"/>
      <c r="BB21" s="143">
        <f t="shared" si="20"/>
        <v>43450</v>
      </c>
      <c r="BC21" s="144">
        <f t="shared" si="8"/>
        <v>43450</v>
      </c>
      <c r="BD21" s="522" t="str">
        <f>VLOOKUP('H30ごみ収集計画'!BX30,'松尾ルート'!$W$52:$X$66,2,0)</f>
        <v>   </v>
      </c>
      <c r="BE21" s="523"/>
      <c r="BF21" s="145">
        <f t="shared" si="21"/>
        <v>43481</v>
      </c>
      <c r="BG21" s="144">
        <f t="shared" si="9"/>
        <v>43481</v>
      </c>
      <c r="BH21" s="522" t="str">
        <f>VLOOKUP('H30ごみ収集計画'!CG30,'松尾ルート'!$W$52:$X$66,2,0)</f>
        <v>   </v>
      </c>
      <c r="BI21" s="523"/>
      <c r="BJ21" s="145">
        <f t="shared" si="22"/>
        <v>43512</v>
      </c>
      <c r="BK21" s="144">
        <f t="shared" si="10"/>
        <v>43512</v>
      </c>
      <c r="BL21" s="522" t="str">
        <f>VLOOKUP('H30ごみ収集計画'!CP30,'松尾ルート'!$W$52:$X$66,2,0)</f>
        <v>   </v>
      </c>
      <c r="BM21" s="523"/>
      <c r="BN21" s="145">
        <f t="shared" si="23"/>
        <v>43540</v>
      </c>
      <c r="BO21" s="144">
        <f t="shared" si="11"/>
        <v>43540</v>
      </c>
      <c r="BP21" s="522" t="str">
        <f>VLOOKUP('H30ごみ収集計画'!CY30,'松尾ルート'!$W$52:$X$66,2,0)</f>
        <v>   </v>
      </c>
      <c r="BQ21" s="525"/>
      <c r="CA21" s="141"/>
      <c r="CB21" s="142"/>
      <c r="CC21" s="142"/>
      <c r="CD21" s="142"/>
      <c r="CE21" s="142"/>
      <c r="CF21" s="141"/>
      <c r="CG21" s="142"/>
      <c r="CH21" s="142"/>
      <c r="CI21" s="142"/>
      <c r="CJ21" s="142"/>
      <c r="CK21" s="141"/>
      <c r="CL21" s="142"/>
      <c r="CM21" s="142"/>
      <c r="CN21" s="142"/>
      <c r="CO21" s="142"/>
      <c r="CP21" s="141"/>
      <c r="CQ21" s="142"/>
      <c r="CR21" s="142"/>
      <c r="CS21" s="142"/>
      <c r="CT21" s="142"/>
      <c r="CU21" s="142"/>
      <c r="CV21" s="142"/>
    </row>
    <row r="22" spans="1:100" s="86" customFormat="1" ht="18" customHeight="1">
      <c r="A22" s="216"/>
      <c r="B22" s="126"/>
      <c r="C22" s="126"/>
      <c r="D22" s="217"/>
      <c r="E22" s="126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75"/>
      <c r="T22" s="143">
        <f t="shared" si="12"/>
        <v>43207</v>
      </c>
      <c r="U22" s="144">
        <f t="shared" si="0"/>
        <v>43207</v>
      </c>
      <c r="V22" s="522" t="str">
        <f>VLOOKUP('H30ごみ収集計画'!D31,'松尾ルート'!$W$52:$X$66,2,0)</f>
        <v>   </v>
      </c>
      <c r="W22" s="523"/>
      <c r="X22" s="145">
        <f t="shared" si="13"/>
        <v>43237</v>
      </c>
      <c r="Y22" s="144">
        <f t="shared" si="1"/>
        <v>43237</v>
      </c>
      <c r="Z22" s="522" t="str">
        <f>VLOOKUP('H30ごみ収集計画'!M31,'松尾ルート'!$W$52:$X$66,2,0)</f>
        <v>   </v>
      </c>
      <c r="AA22" s="523"/>
      <c r="AB22" s="145">
        <f t="shared" si="14"/>
        <v>43268</v>
      </c>
      <c r="AC22" s="144">
        <f t="shared" si="2"/>
        <v>43268</v>
      </c>
      <c r="AD22" s="522" t="str">
        <f>VLOOKUP('H30ごみ収集計画'!V31,'松尾ルート'!$W$52:$X$66,2,0)</f>
        <v>   </v>
      </c>
      <c r="AE22" s="523"/>
      <c r="AF22" s="145">
        <f t="shared" si="15"/>
        <v>43298</v>
      </c>
      <c r="AG22" s="144">
        <f t="shared" si="3"/>
        <v>43298</v>
      </c>
      <c r="AH22" s="522" t="str">
        <f>VLOOKUP('H30ごみ収集計画'!AE31,'松尾ルート'!$W$52:$X$66,2,0)</f>
        <v>   </v>
      </c>
      <c r="AI22" s="525"/>
      <c r="AJ22" s="39"/>
      <c r="AK22" s="143">
        <f t="shared" si="16"/>
        <v>43329</v>
      </c>
      <c r="AL22" s="144">
        <f t="shared" si="4"/>
        <v>43329</v>
      </c>
      <c r="AM22" s="520" t="str">
        <f>VLOOKUP('H30ごみ収集計画'!AN31,'松尾ルート'!$W$52:$X$66,2,0)</f>
        <v>可燃ごみ</v>
      </c>
      <c r="AN22" s="521"/>
      <c r="AO22" s="145">
        <f t="shared" si="17"/>
        <v>43360</v>
      </c>
      <c r="AP22" s="144">
        <f t="shared" si="5"/>
        <v>43360</v>
      </c>
      <c r="AQ22" s="528" t="str">
        <f>VLOOKUP('H30ごみ収集計画'!AW31,'松尾ルート'!$W$52:$X$66,2,0)</f>
        <v>資源ごみ</v>
      </c>
      <c r="AR22" s="529"/>
      <c r="AS22" s="145">
        <f t="shared" si="18"/>
        <v>43390</v>
      </c>
      <c r="AT22" s="144">
        <f t="shared" si="6"/>
        <v>43390</v>
      </c>
      <c r="AU22" s="545" t="str">
        <f>VLOOKUP('H30ごみ収集計画'!BF31,'松尾ルート'!$W$52:$X$66,2,0)</f>
        <v>不燃ごみ</v>
      </c>
      <c r="AV22" s="546"/>
      <c r="AW22" s="145">
        <f t="shared" si="19"/>
        <v>43421</v>
      </c>
      <c r="AX22" s="144">
        <f t="shared" si="7"/>
        <v>43421</v>
      </c>
      <c r="AY22" s="522" t="str">
        <f>VLOOKUP('H30ごみ収集計画'!BO31,'松尾ルート'!$W$52:$X$66,2,0)</f>
        <v>   </v>
      </c>
      <c r="AZ22" s="525"/>
      <c r="BA22" s="191"/>
      <c r="BB22" s="143">
        <f t="shared" si="20"/>
        <v>43451</v>
      </c>
      <c r="BC22" s="144">
        <f t="shared" si="8"/>
        <v>43451</v>
      </c>
      <c r="BD22" s="520" t="str">
        <f>VLOOKUP('H30ごみ収集計画'!BX31,'松尾ルート'!$W$52:$X$66,2,0)</f>
        <v>資源ごみ</v>
      </c>
      <c r="BE22" s="521"/>
      <c r="BF22" s="145">
        <f t="shared" si="21"/>
        <v>43482</v>
      </c>
      <c r="BG22" s="144">
        <f t="shared" si="9"/>
        <v>43482</v>
      </c>
      <c r="BH22" s="522" t="str">
        <f>VLOOKUP('H30ごみ収集計画'!CG31,'松尾ルート'!$W$52:$X$66,2,0)</f>
        <v>   </v>
      </c>
      <c r="BI22" s="523"/>
      <c r="BJ22" s="145">
        <f t="shared" si="22"/>
        <v>43513</v>
      </c>
      <c r="BK22" s="144">
        <f t="shared" si="10"/>
        <v>43513</v>
      </c>
      <c r="BL22" s="522" t="str">
        <f>VLOOKUP('H30ごみ収集計画'!CP31,'松尾ルート'!$W$52:$X$66,2,0)</f>
        <v>   </v>
      </c>
      <c r="BM22" s="523"/>
      <c r="BN22" s="145">
        <f t="shared" si="23"/>
        <v>43541</v>
      </c>
      <c r="BO22" s="144">
        <f t="shared" si="11"/>
        <v>43541</v>
      </c>
      <c r="BP22" s="522" t="str">
        <f>VLOOKUP('H30ごみ収集計画'!CY31,'松尾ルート'!$W$52:$X$66,2,0)</f>
        <v>   </v>
      </c>
      <c r="BQ22" s="525"/>
      <c r="CA22" s="141"/>
      <c r="CB22" s="142"/>
      <c r="CC22" s="142"/>
      <c r="CD22" s="142"/>
      <c r="CE22" s="142"/>
      <c r="CF22" s="141"/>
      <c r="CG22" s="142"/>
      <c r="CH22" s="142"/>
      <c r="CI22" s="142"/>
      <c r="CJ22" s="142"/>
      <c r="CK22" s="141"/>
      <c r="CL22" s="142"/>
      <c r="CM22" s="142"/>
      <c r="CN22" s="142"/>
      <c r="CO22" s="142"/>
      <c r="CP22" s="141"/>
      <c r="CQ22" s="142"/>
      <c r="CR22" s="142"/>
      <c r="CS22" s="142"/>
      <c r="CT22" s="142"/>
      <c r="CU22" s="142"/>
      <c r="CV22" s="142"/>
    </row>
    <row r="23" spans="1:100" s="86" customFormat="1" ht="18" customHeight="1">
      <c r="A23" s="674" t="s">
        <v>143</v>
      </c>
      <c r="B23" s="675"/>
      <c r="C23" s="675"/>
      <c r="D23" s="675"/>
      <c r="E23" s="675"/>
      <c r="F23" s="676"/>
      <c r="G23" s="142"/>
      <c r="H23" s="142"/>
      <c r="I23" s="199"/>
      <c r="J23" s="185"/>
      <c r="K23" s="142"/>
      <c r="L23" s="142"/>
      <c r="M23" s="142"/>
      <c r="N23" s="199"/>
      <c r="O23" s="185"/>
      <c r="P23" s="185"/>
      <c r="Q23" s="185"/>
      <c r="R23" s="176"/>
      <c r="S23" s="176"/>
      <c r="T23" s="143">
        <f t="shared" si="12"/>
        <v>43208</v>
      </c>
      <c r="U23" s="144">
        <f t="shared" si="0"/>
        <v>43208</v>
      </c>
      <c r="V23" s="545" t="str">
        <f>VLOOKUP('H30ごみ収集計画'!D32,'松尾ルート'!$W$52:$X$66,2,0)</f>
        <v>不燃ごみ</v>
      </c>
      <c r="W23" s="546"/>
      <c r="X23" s="145">
        <f t="shared" si="13"/>
        <v>43238</v>
      </c>
      <c r="Y23" s="144">
        <f t="shared" si="1"/>
        <v>43238</v>
      </c>
      <c r="Z23" s="520" t="str">
        <f>VLOOKUP('H30ごみ収集計画'!M32,'松尾ルート'!$W$52:$X$66,2,0)</f>
        <v>可燃ごみ</v>
      </c>
      <c r="AA23" s="521"/>
      <c r="AB23" s="145">
        <f t="shared" si="14"/>
        <v>43269</v>
      </c>
      <c r="AC23" s="144">
        <f t="shared" si="2"/>
        <v>43269</v>
      </c>
      <c r="AD23" s="528" t="str">
        <f>VLOOKUP('H30ごみ収集計画'!V32,'松尾ルート'!$W$52:$X$66,2,0)</f>
        <v>資源ごみ</v>
      </c>
      <c r="AE23" s="529"/>
      <c r="AF23" s="145">
        <f t="shared" si="15"/>
        <v>43299</v>
      </c>
      <c r="AG23" s="144">
        <f t="shared" si="3"/>
        <v>43299</v>
      </c>
      <c r="AH23" s="545" t="str">
        <f>VLOOKUP('H30ごみ収集計画'!AE32,'松尾ルート'!$W$52:$X$66,2,0)</f>
        <v>不燃ごみ</v>
      </c>
      <c r="AI23" s="549"/>
      <c r="AJ23" s="39"/>
      <c r="AK23" s="143">
        <f t="shared" si="16"/>
        <v>43330</v>
      </c>
      <c r="AL23" s="144">
        <f t="shared" si="4"/>
        <v>43330</v>
      </c>
      <c r="AM23" s="522" t="str">
        <f>VLOOKUP('H30ごみ収集計画'!AN32,'松尾ルート'!$W$52:$X$66,2,0)</f>
        <v>   </v>
      </c>
      <c r="AN23" s="523"/>
      <c r="AO23" s="145">
        <f t="shared" si="17"/>
        <v>43361</v>
      </c>
      <c r="AP23" s="144">
        <f t="shared" si="5"/>
        <v>43361</v>
      </c>
      <c r="AQ23" s="522" t="str">
        <f>VLOOKUP('H30ごみ収集計画'!AW32,'松尾ルート'!$W$52:$X$66,2,0)</f>
        <v>   </v>
      </c>
      <c r="AR23" s="523"/>
      <c r="AS23" s="145">
        <f t="shared" si="18"/>
        <v>43391</v>
      </c>
      <c r="AT23" s="144">
        <f t="shared" si="6"/>
        <v>43391</v>
      </c>
      <c r="AU23" s="522" t="str">
        <f>VLOOKUP('H30ごみ収集計画'!BF32,'松尾ルート'!$W$52:$X$66,2,0)</f>
        <v>   </v>
      </c>
      <c r="AV23" s="523"/>
      <c r="AW23" s="145">
        <f t="shared" si="19"/>
        <v>43422</v>
      </c>
      <c r="AX23" s="144">
        <f t="shared" si="7"/>
        <v>43422</v>
      </c>
      <c r="AY23" s="522" t="str">
        <f>VLOOKUP('H30ごみ収集計画'!BO32,'松尾ルート'!$W$52:$X$66,2,0)</f>
        <v>   </v>
      </c>
      <c r="AZ23" s="525"/>
      <c r="BA23" s="191"/>
      <c r="BB23" s="143">
        <f t="shared" si="20"/>
        <v>43452</v>
      </c>
      <c r="BC23" s="144">
        <f t="shared" si="8"/>
        <v>43452</v>
      </c>
      <c r="BD23" s="522" t="str">
        <f>VLOOKUP('H30ごみ収集計画'!BX32,'松尾ルート'!$W$52:$X$66,2,0)</f>
        <v>   </v>
      </c>
      <c r="BE23" s="523"/>
      <c r="BF23" s="145">
        <f t="shared" si="21"/>
        <v>43483</v>
      </c>
      <c r="BG23" s="144">
        <f t="shared" si="9"/>
        <v>43483</v>
      </c>
      <c r="BH23" s="520" t="str">
        <f>VLOOKUP('H30ごみ収集計画'!CG32,'松尾ルート'!$W$52:$X$66,2,0)</f>
        <v>可燃ごみ</v>
      </c>
      <c r="BI23" s="521"/>
      <c r="BJ23" s="145">
        <f t="shared" si="22"/>
        <v>43514</v>
      </c>
      <c r="BK23" s="144">
        <f t="shared" si="10"/>
        <v>43514</v>
      </c>
      <c r="BL23" s="528" t="str">
        <f>VLOOKUP('H30ごみ収集計画'!CP32,'松尾ルート'!$W$52:$X$66,2,0)</f>
        <v>資源ごみ</v>
      </c>
      <c r="BM23" s="529"/>
      <c r="BN23" s="145">
        <f t="shared" si="23"/>
        <v>43542</v>
      </c>
      <c r="BO23" s="144">
        <f t="shared" si="11"/>
        <v>43542</v>
      </c>
      <c r="BP23" s="528" t="str">
        <f>VLOOKUP('H30ごみ収集計画'!CY32,'松尾ルート'!$W$52:$X$66,2,0)</f>
        <v>資源ごみ</v>
      </c>
      <c r="BQ23" s="539"/>
      <c r="CA23" s="141"/>
      <c r="CB23" s="142"/>
      <c r="CC23" s="142"/>
      <c r="CD23" s="142"/>
      <c r="CE23" s="142"/>
      <c r="CF23" s="141"/>
      <c r="CG23" s="142"/>
      <c r="CH23" s="142"/>
      <c r="CI23" s="142"/>
      <c r="CJ23" s="142"/>
      <c r="CK23" s="141"/>
      <c r="CL23" s="142"/>
      <c r="CM23" s="142"/>
      <c r="CN23" s="142"/>
      <c r="CO23" s="142"/>
      <c r="CP23" s="141"/>
      <c r="CQ23" s="142"/>
      <c r="CR23" s="142"/>
      <c r="CS23" s="142"/>
      <c r="CT23" s="142"/>
      <c r="CU23" s="142"/>
      <c r="CV23" s="142"/>
    </row>
    <row r="24" spans="1:100" s="86" customFormat="1" ht="18" customHeight="1">
      <c r="A24" s="677"/>
      <c r="B24" s="678"/>
      <c r="C24" s="678"/>
      <c r="D24" s="678"/>
      <c r="E24" s="678"/>
      <c r="F24" s="679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76"/>
      <c r="S24" s="176"/>
      <c r="T24" s="143">
        <f t="shared" si="12"/>
        <v>43209</v>
      </c>
      <c r="U24" s="144">
        <f t="shared" si="0"/>
        <v>43209</v>
      </c>
      <c r="V24" s="522" t="str">
        <f>VLOOKUP('H30ごみ収集計画'!D33,'松尾ルート'!$W$52:$X$66,2,0)</f>
        <v>   </v>
      </c>
      <c r="W24" s="523"/>
      <c r="X24" s="145">
        <f t="shared" si="13"/>
        <v>43239</v>
      </c>
      <c r="Y24" s="144">
        <f t="shared" si="1"/>
        <v>43239</v>
      </c>
      <c r="Z24" s="522" t="str">
        <f>VLOOKUP('H30ごみ収集計画'!M33,'松尾ルート'!$W$52:$X$66,2,0)</f>
        <v>   </v>
      </c>
      <c r="AA24" s="523"/>
      <c r="AB24" s="145">
        <f t="shared" si="14"/>
        <v>43270</v>
      </c>
      <c r="AC24" s="144">
        <f t="shared" si="2"/>
        <v>43270</v>
      </c>
      <c r="AD24" s="522" t="str">
        <f>VLOOKUP('H30ごみ収集計画'!V33,'松尾ルート'!$W$52:$X$66,2,0)</f>
        <v>   </v>
      </c>
      <c r="AE24" s="523"/>
      <c r="AF24" s="145">
        <f t="shared" si="15"/>
        <v>43300</v>
      </c>
      <c r="AG24" s="144">
        <f t="shared" si="3"/>
        <v>43300</v>
      </c>
      <c r="AH24" s="522" t="str">
        <f>VLOOKUP('H30ごみ収集計画'!AE33,'松尾ルート'!$W$52:$X$66,2,0)</f>
        <v>   </v>
      </c>
      <c r="AI24" s="525"/>
      <c r="AJ24" s="39"/>
      <c r="AK24" s="143">
        <f t="shared" si="16"/>
        <v>43331</v>
      </c>
      <c r="AL24" s="144">
        <f t="shared" si="4"/>
        <v>43331</v>
      </c>
      <c r="AM24" s="522" t="str">
        <f>VLOOKUP('H30ごみ収集計画'!AN33,'松尾ルート'!$W$52:$X$66,2,0)</f>
        <v>   </v>
      </c>
      <c r="AN24" s="523"/>
      <c r="AO24" s="145">
        <f t="shared" si="17"/>
        <v>43362</v>
      </c>
      <c r="AP24" s="144">
        <f t="shared" si="5"/>
        <v>43362</v>
      </c>
      <c r="AQ24" s="545" t="str">
        <f>VLOOKUP('H30ごみ収集計画'!AW33,'松尾ルート'!$W$52:$X$66,2,0)</f>
        <v>不燃ごみ</v>
      </c>
      <c r="AR24" s="546"/>
      <c r="AS24" s="145">
        <f t="shared" si="18"/>
        <v>43392</v>
      </c>
      <c r="AT24" s="144">
        <f t="shared" si="6"/>
        <v>43392</v>
      </c>
      <c r="AU24" s="520" t="str">
        <f>VLOOKUP('H30ごみ収集計画'!BF33,'松尾ルート'!$W$52:$X$66,2,0)</f>
        <v>可燃ごみ</v>
      </c>
      <c r="AV24" s="521"/>
      <c r="AW24" s="145">
        <f t="shared" si="19"/>
        <v>43423</v>
      </c>
      <c r="AX24" s="144">
        <f t="shared" si="7"/>
        <v>43423</v>
      </c>
      <c r="AY24" s="528" t="str">
        <f>VLOOKUP('H30ごみ収集計画'!BO33,'松尾ルート'!$W$52:$X$66,2,0)</f>
        <v>資源ごみ</v>
      </c>
      <c r="AZ24" s="539"/>
      <c r="BA24" s="191"/>
      <c r="BB24" s="143">
        <f t="shared" si="20"/>
        <v>43453</v>
      </c>
      <c r="BC24" s="144">
        <f t="shared" si="8"/>
        <v>43453</v>
      </c>
      <c r="BD24" s="545" t="str">
        <f>VLOOKUP('H30ごみ収集計画'!BX33,'松尾ルート'!$W$52:$X$66,2,0)</f>
        <v>不燃ごみ</v>
      </c>
      <c r="BE24" s="546"/>
      <c r="BF24" s="145">
        <f t="shared" si="21"/>
        <v>43484</v>
      </c>
      <c r="BG24" s="144">
        <f t="shared" si="9"/>
        <v>43484</v>
      </c>
      <c r="BH24" s="522" t="str">
        <f>VLOOKUP('H30ごみ収集計画'!CG33,'松尾ルート'!$W$52:$X$66,2,0)</f>
        <v>   </v>
      </c>
      <c r="BI24" s="523"/>
      <c r="BJ24" s="145">
        <f t="shared" si="22"/>
        <v>43515</v>
      </c>
      <c r="BK24" s="144">
        <f t="shared" si="10"/>
        <v>43515</v>
      </c>
      <c r="BL24" s="522" t="str">
        <f>VLOOKUP('H30ごみ収集計画'!CP33,'松尾ルート'!$W$52:$X$66,2,0)</f>
        <v>   </v>
      </c>
      <c r="BM24" s="523"/>
      <c r="BN24" s="145">
        <f t="shared" si="23"/>
        <v>43543</v>
      </c>
      <c r="BO24" s="144">
        <f t="shared" si="11"/>
        <v>43543</v>
      </c>
      <c r="BP24" s="522" t="str">
        <f>VLOOKUP('H30ごみ収集計画'!CY33,'松尾ルート'!$W$52:$X$66,2,0)</f>
        <v>   </v>
      </c>
      <c r="BQ24" s="525"/>
      <c r="CA24" s="141"/>
      <c r="CB24" s="142"/>
      <c r="CC24" s="142"/>
      <c r="CD24" s="142"/>
      <c r="CE24" s="142"/>
      <c r="CF24" s="141"/>
      <c r="CG24" s="142"/>
      <c r="CH24" s="142"/>
      <c r="CI24" s="142"/>
      <c r="CJ24" s="142"/>
      <c r="CK24" s="141"/>
      <c r="CL24" s="142"/>
      <c r="CM24" s="142"/>
      <c r="CN24" s="142"/>
      <c r="CO24" s="142"/>
      <c r="CP24" s="141"/>
      <c r="CQ24" s="142"/>
      <c r="CR24" s="142"/>
      <c r="CS24" s="142"/>
      <c r="CT24" s="142"/>
      <c r="CU24" s="142"/>
      <c r="CV24" s="142"/>
    </row>
    <row r="25" spans="1:100" s="86" customFormat="1" ht="18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0"/>
      <c r="S25" s="176"/>
      <c r="T25" s="143">
        <f t="shared" si="12"/>
        <v>43210</v>
      </c>
      <c r="U25" s="144">
        <f t="shared" si="0"/>
        <v>43210</v>
      </c>
      <c r="V25" s="520" t="str">
        <f>VLOOKUP('H30ごみ収集計画'!D34,'松尾ルート'!$W$52:$X$66,2,0)</f>
        <v>可燃ごみ</v>
      </c>
      <c r="W25" s="521"/>
      <c r="X25" s="145">
        <f t="shared" si="13"/>
        <v>43240</v>
      </c>
      <c r="Y25" s="144">
        <f t="shared" si="1"/>
        <v>43240</v>
      </c>
      <c r="Z25" s="522" t="str">
        <f>VLOOKUP('H30ごみ収集計画'!M34,'松尾ルート'!$W$52:$X$66,2,0)</f>
        <v>   </v>
      </c>
      <c r="AA25" s="523"/>
      <c r="AB25" s="145">
        <f t="shared" si="14"/>
        <v>43271</v>
      </c>
      <c r="AC25" s="144">
        <f t="shared" si="2"/>
        <v>43271</v>
      </c>
      <c r="AD25" s="545" t="str">
        <f>VLOOKUP('H30ごみ収集計画'!V34,'松尾ルート'!$W$52:$X$66,2,0)</f>
        <v>不燃ごみ</v>
      </c>
      <c r="AE25" s="546"/>
      <c r="AF25" s="145">
        <f t="shared" si="15"/>
        <v>43301</v>
      </c>
      <c r="AG25" s="144">
        <f t="shared" si="3"/>
        <v>43301</v>
      </c>
      <c r="AH25" s="520" t="str">
        <f>VLOOKUP('H30ごみ収集計画'!AE34,'松尾ルート'!$W$52:$X$66,2,0)</f>
        <v>可燃ごみ</v>
      </c>
      <c r="AI25" s="524"/>
      <c r="AJ25" s="39"/>
      <c r="AK25" s="143">
        <f t="shared" si="16"/>
        <v>43332</v>
      </c>
      <c r="AL25" s="144">
        <f t="shared" si="4"/>
        <v>43332</v>
      </c>
      <c r="AM25" s="528" t="str">
        <f>VLOOKUP('H30ごみ収集計画'!AN34,'松尾ルート'!$W$52:$X$66,2,0)</f>
        <v>資源ごみ</v>
      </c>
      <c r="AN25" s="529"/>
      <c r="AO25" s="145">
        <f t="shared" si="17"/>
        <v>43363</v>
      </c>
      <c r="AP25" s="144">
        <f t="shared" si="5"/>
        <v>43363</v>
      </c>
      <c r="AQ25" s="522" t="str">
        <f>VLOOKUP('H30ごみ収集計画'!AW34,'松尾ルート'!$W$52:$X$66,2,0)</f>
        <v>   </v>
      </c>
      <c r="AR25" s="523"/>
      <c r="AS25" s="145">
        <f t="shared" si="18"/>
        <v>43393</v>
      </c>
      <c r="AT25" s="144">
        <f t="shared" si="6"/>
        <v>43393</v>
      </c>
      <c r="AU25" s="522" t="str">
        <f>VLOOKUP('H30ごみ収集計画'!BF34,'松尾ルート'!$W$52:$X$66,2,0)</f>
        <v>   </v>
      </c>
      <c r="AV25" s="523"/>
      <c r="AW25" s="145">
        <f t="shared" si="19"/>
        <v>43424</v>
      </c>
      <c r="AX25" s="144">
        <f t="shared" si="7"/>
        <v>43424</v>
      </c>
      <c r="AY25" s="522" t="str">
        <f>VLOOKUP('H30ごみ収集計画'!BO34,'松尾ルート'!$W$52:$X$66,2,0)</f>
        <v>   </v>
      </c>
      <c r="AZ25" s="525"/>
      <c r="BA25" s="191"/>
      <c r="BB25" s="143">
        <f t="shared" si="20"/>
        <v>43454</v>
      </c>
      <c r="BC25" s="144">
        <f t="shared" si="8"/>
        <v>43454</v>
      </c>
      <c r="BD25" s="522" t="str">
        <f>VLOOKUP('H30ごみ収集計画'!BX34,'松尾ルート'!$W$52:$X$66,2,0)</f>
        <v>   </v>
      </c>
      <c r="BE25" s="523"/>
      <c r="BF25" s="145">
        <f t="shared" si="21"/>
        <v>43485</v>
      </c>
      <c r="BG25" s="144">
        <f t="shared" si="9"/>
        <v>43485</v>
      </c>
      <c r="BH25" s="522" t="str">
        <f>VLOOKUP('H30ごみ収集計画'!CG34,'松尾ルート'!$W$52:$X$66,2,0)</f>
        <v>   </v>
      </c>
      <c r="BI25" s="523"/>
      <c r="BJ25" s="145">
        <f t="shared" si="22"/>
        <v>43516</v>
      </c>
      <c r="BK25" s="144">
        <f t="shared" si="10"/>
        <v>43516</v>
      </c>
      <c r="BL25" s="545" t="str">
        <f>VLOOKUP('H30ごみ収集計画'!CP34,'松尾ルート'!$W$52:$X$66,2,0)</f>
        <v>不燃ごみ</v>
      </c>
      <c r="BM25" s="546"/>
      <c r="BN25" s="145">
        <f t="shared" si="23"/>
        <v>43544</v>
      </c>
      <c r="BO25" s="144">
        <f t="shared" si="11"/>
        <v>43544</v>
      </c>
      <c r="BP25" s="545" t="str">
        <f>VLOOKUP('H30ごみ収集計画'!CY34,'松尾ルート'!$W$52:$X$66,2,0)</f>
        <v>不燃ごみ</v>
      </c>
      <c r="BQ25" s="549"/>
      <c r="CA25" s="141"/>
      <c r="CB25" s="142"/>
      <c r="CC25" s="142"/>
      <c r="CD25" s="142"/>
      <c r="CE25" s="142"/>
      <c r="CF25" s="141"/>
      <c r="CG25" s="142"/>
      <c r="CH25" s="142"/>
      <c r="CI25" s="142"/>
      <c r="CJ25" s="142"/>
      <c r="CK25" s="141"/>
      <c r="CL25" s="142"/>
      <c r="CM25" s="142"/>
      <c r="CN25" s="142"/>
      <c r="CO25" s="142"/>
      <c r="CP25" s="141"/>
      <c r="CQ25" s="142"/>
      <c r="CR25" s="142"/>
      <c r="CS25" s="142"/>
      <c r="CT25" s="142"/>
      <c r="CU25" s="142"/>
      <c r="CV25" s="142"/>
    </row>
    <row r="26" spans="1:100" s="86" customFormat="1" ht="18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0"/>
      <c r="S26" s="177"/>
      <c r="T26" s="143">
        <f t="shared" si="12"/>
        <v>43211</v>
      </c>
      <c r="U26" s="144">
        <f t="shared" si="0"/>
        <v>43211</v>
      </c>
      <c r="V26" s="522" t="str">
        <f>VLOOKUP('H30ごみ収集計画'!D35,'松尾ルート'!$W$52:$X$66,2,0)</f>
        <v>   </v>
      </c>
      <c r="W26" s="523"/>
      <c r="X26" s="145">
        <f t="shared" si="13"/>
        <v>43241</v>
      </c>
      <c r="Y26" s="144">
        <f t="shared" si="1"/>
        <v>43241</v>
      </c>
      <c r="Z26" s="528" t="str">
        <f>VLOOKUP('H30ごみ収集計画'!M35,'松尾ルート'!$W$52:$X$66,2,0)</f>
        <v>資源ごみ</v>
      </c>
      <c r="AA26" s="529"/>
      <c r="AB26" s="145">
        <f t="shared" si="14"/>
        <v>43272</v>
      </c>
      <c r="AC26" s="144">
        <f t="shared" si="2"/>
        <v>43272</v>
      </c>
      <c r="AD26" s="522" t="str">
        <f>VLOOKUP('H30ごみ収集計画'!V35,'松尾ルート'!$W$52:$X$66,2,0)</f>
        <v>   </v>
      </c>
      <c r="AE26" s="523"/>
      <c r="AF26" s="145">
        <f t="shared" si="15"/>
        <v>43302</v>
      </c>
      <c r="AG26" s="144">
        <f t="shared" si="3"/>
        <v>43302</v>
      </c>
      <c r="AH26" s="522" t="str">
        <f>VLOOKUP('H30ごみ収集計画'!AE35,'松尾ルート'!$W$52:$X$66,2,0)</f>
        <v>   </v>
      </c>
      <c r="AI26" s="525"/>
      <c r="AJ26" s="39"/>
      <c r="AK26" s="143">
        <f t="shared" si="16"/>
        <v>43333</v>
      </c>
      <c r="AL26" s="144">
        <f t="shared" si="4"/>
        <v>43333</v>
      </c>
      <c r="AM26" s="522" t="str">
        <f>VLOOKUP('H30ごみ収集計画'!AN35,'松尾ルート'!$W$52:$X$66,2,0)</f>
        <v>   </v>
      </c>
      <c r="AN26" s="523"/>
      <c r="AO26" s="145">
        <f t="shared" si="17"/>
        <v>43364</v>
      </c>
      <c r="AP26" s="144">
        <f t="shared" si="5"/>
        <v>43364</v>
      </c>
      <c r="AQ26" s="520" t="str">
        <f>VLOOKUP('H30ごみ収集計画'!AW35,'松尾ルート'!$W$52:$X$66,2,0)</f>
        <v>可燃ごみ</v>
      </c>
      <c r="AR26" s="521"/>
      <c r="AS26" s="145">
        <f t="shared" si="18"/>
        <v>43394</v>
      </c>
      <c r="AT26" s="144">
        <f t="shared" si="6"/>
        <v>43394</v>
      </c>
      <c r="AU26" s="522" t="str">
        <f>VLOOKUP('H30ごみ収集計画'!BF35,'松尾ルート'!$W$52:$X$66,2,0)</f>
        <v>   </v>
      </c>
      <c r="AV26" s="523"/>
      <c r="AW26" s="145">
        <f t="shared" si="19"/>
        <v>43425</v>
      </c>
      <c r="AX26" s="144">
        <f t="shared" si="7"/>
        <v>43425</v>
      </c>
      <c r="AY26" s="545" t="str">
        <f>VLOOKUP('H30ごみ収集計画'!BO35,'松尾ルート'!$W$52:$X$66,2,0)</f>
        <v>不燃ごみ</v>
      </c>
      <c r="AZ26" s="549"/>
      <c r="BA26" s="191"/>
      <c r="BB26" s="143">
        <f t="shared" si="20"/>
        <v>43455</v>
      </c>
      <c r="BC26" s="144">
        <f t="shared" si="8"/>
        <v>43455</v>
      </c>
      <c r="BD26" s="520" t="str">
        <f>VLOOKUP('H30ごみ収集計画'!BX35,'松尾ルート'!$W$52:$X$66,2,0)</f>
        <v>可燃ごみ</v>
      </c>
      <c r="BE26" s="521"/>
      <c r="BF26" s="145">
        <f t="shared" si="21"/>
        <v>43486</v>
      </c>
      <c r="BG26" s="144">
        <f t="shared" si="9"/>
        <v>43486</v>
      </c>
      <c r="BH26" s="528" t="str">
        <f>VLOOKUP('H30ごみ収集計画'!CG35,'松尾ルート'!$W$52:$X$66,2,0)</f>
        <v>資源ごみ</v>
      </c>
      <c r="BI26" s="529"/>
      <c r="BJ26" s="145">
        <f t="shared" si="22"/>
        <v>43517</v>
      </c>
      <c r="BK26" s="144">
        <f t="shared" si="10"/>
        <v>43517</v>
      </c>
      <c r="BL26" s="522" t="str">
        <f>VLOOKUP('H30ごみ収集計画'!CP35,'松尾ルート'!$W$52:$X$66,2,0)</f>
        <v>   </v>
      </c>
      <c r="BM26" s="523"/>
      <c r="BN26" s="145">
        <f t="shared" si="23"/>
        <v>43545</v>
      </c>
      <c r="BO26" s="144">
        <f t="shared" si="11"/>
        <v>43545</v>
      </c>
      <c r="BP26" s="522" t="str">
        <f>VLOOKUP('H30ごみ収集計画'!CY35,'松尾ルート'!$W$52:$X$66,2,0)</f>
        <v>   </v>
      </c>
      <c r="BQ26" s="525"/>
      <c r="CA26" s="141"/>
      <c r="CB26" s="142"/>
      <c r="CC26" s="142"/>
      <c r="CD26" s="142"/>
      <c r="CE26" s="142"/>
      <c r="CF26" s="141"/>
      <c r="CG26" s="142"/>
      <c r="CH26" s="142"/>
      <c r="CI26" s="142"/>
      <c r="CJ26" s="142"/>
      <c r="CK26" s="141"/>
      <c r="CL26" s="142"/>
      <c r="CM26" s="142"/>
      <c r="CN26" s="142"/>
      <c r="CO26" s="142"/>
      <c r="CP26" s="141"/>
      <c r="CQ26" s="142"/>
      <c r="CR26" s="142"/>
      <c r="CS26" s="142"/>
      <c r="CT26" s="142"/>
      <c r="CU26" s="142"/>
      <c r="CV26" s="142"/>
    </row>
    <row r="27" spans="1:100" s="86" customFormat="1" ht="18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1"/>
      <c r="S27" s="120"/>
      <c r="T27" s="143">
        <f t="shared" si="12"/>
        <v>43212</v>
      </c>
      <c r="U27" s="144">
        <f t="shared" si="0"/>
        <v>43212</v>
      </c>
      <c r="V27" s="522" t="str">
        <f>VLOOKUP('H30ごみ収集計画'!D36,'松尾ルート'!$W$52:$X$66,2,0)</f>
        <v>   </v>
      </c>
      <c r="W27" s="523"/>
      <c r="X27" s="145">
        <f t="shared" si="13"/>
        <v>43242</v>
      </c>
      <c r="Y27" s="144">
        <f t="shared" si="1"/>
        <v>43242</v>
      </c>
      <c r="Z27" s="522" t="str">
        <f>VLOOKUP('H30ごみ収集計画'!M36,'松尾ルート'!$W$52:$X$66,2,0)</f>
        <v>   </v>
      </c>
      <c r="AA27" s="523"/>
      <c r="AB27" s="145">
        <f t="shared" si="14"/>
        <v>43273</v>
      </c>
      <c r="AC27" s="144">
        <f t="shared" si="2"/>
        <v>43273</v>
      </c>
      <c r="AD27" s="520" t="str">
        <f>VLOOKUP('H30ごみ収集計画'!V36,'松尾ルート'!$W$52:$X$66,2,0)</f>
        <v>可燃ごみ</v>
      </c>
      <c r="AE27" s="521"/>
      <c r="AF27" s="145">
        <f t="shared" si="15"/>
        <v>43303</v>
      </c>
      <c r="AG27" s="144">
        <f t="shared" si="3"/>
        <v>43303</v>
      </c>
      <c r="AH27" s="522" t="str">
        <f>VLOOKUP('H30ごみ収集計画'!AE36,'松尾ルート'!$W$52:$X$66,2,0)</f>
        <v>   </v>
      </c>
      <c r="AI27" s="525"/>
      <c r="AJ27" s="39"/>
      <c r="AK27" s="143">
        <f t="shared" si="16"/>
        <v>43334</v>
      </c>
      <c r="AL27" s="144">
        <f t="shared" si="4"/>
        <v>43334</v>
      </c>
      <c r="AM27" s="522" t="str">
        <f>VLOOKUP('H30ごみ収集計画'!AN36,'松尾ルート'!$W$52:$X$66,2,0)</f>
        <v>   </v>
      </c>
      <c r="AN27" s="523"/>
      <c r="AO27" s="145">
        <f t="shared" si="17"/>
        <v>43365</v>
      </c>
      <c r="AP27" s="144">
        <f t="shared" si="5"/>
        <v>43365</v>
      </c>
      <c r="AQ27" s="522" t="str">
        <f>VLOOKUP('H30ごみ収集計画'!AW36,'松尾ルート'!$W$52:$X$66,2,0)</f>
        <v>   </v>
      </c>
      <c r="AR27" s="523"/>
      <c r="AS27" s="145">
        <f t="shared" si="18"/>
        <v>43395</v>
      </c>
      <c r="AT27" s="144">
        <f t="shared" si="6"/>
        <v>43395</v>
      </c>
      <c r="AU27" s="520" t="str">
        <f>VLOOKUP('H30ごみ収集計画'!BF36,'松尾ルート'!$W$52:$X$66,2,0)</f>
        <v>可燃ごみ</v>
      </c>
      <c r="AV27" s="521"/>
      <c r="AW27" s="145">
        <f t="shared" si="19"/>
        <v>43426</v>
      </c>
      <c r="AX27" s="144">
        <f t="shared" si="7"/>
        <v>43426</v>
      </c>
      <c r="AY27" s="522" t="str">
        <f>VLOOKUP('H30ごみ収集計画'!BO36,'松尾ルート'!$W$52:$X$66,2,0)</f>
        <v>   </v>
      </c>
      <c r="AZ27" s="525"/>
      <c r="BA27" s="191"/>
      <c r="BB27" s="143">
        <f t="shared" si="20"/>
        <v>43456</v>
      </c>
      <c r="BC27" s="144">
        <f t="shared" si="8"/>
        <v>43456</v>
      </c>
      <c r="BD27" s="522" t="str">
        <f>VLOOKUP('H30ごみ収集計画'!BX36,'松尾ルート'!$W$52:$X$66,2,0)</f>
        <v>   </v>
      </c>
      <c r="BE27" s="523"/>
      <c r="BF27" s="145">
        <f t="shared" si="21"/>
        <v>43487</v>
      </c>
      <c r="BG27" s="144">
        <f t="shared" si="9"/>
        <v>43487</v>
      </c>
      <c r="BH27" s="522" t="str">
        <f>VLOOKUP('H30ごみ収集計画'!CG36,'松尾ルート'!$W$52:$X$66,2,0)</f>
        <v>   </v>
      </c>
      <c r="BI27" s="523"/>
      <c r="BJ27" s="145">
        <f t="shared" si="22"/>
        <v>43518</v>
      </c>
      <c r="BK27" s="144">
        <f t="shared" si="10"/>
        <v>43518</v>
      </c>
      <c r="BL27" s="520" t="str">
        <f>VLOOKUP('H30ごみ収集計画'!CP36,'松尾ルート'!$W$52:$X$66,2,0)</f>
        <v>可燃ごみ</v>
      </c>
      <c r="BM27" s="521"/>
      <c r="BN27" s="145">
        <f t="shared" si="23"/>
        <v>43546</v>
      </c>
      <c r="BO27" s="144">
        <f t="shared" si="11"/>
        <v>43546</v>
      </c>
      <c r="BP27" s="520" t="str">
        <f>VLOOKUP('H30ごみ収集計画'!CY36,'松尾ルート'!$W$52:$X$66,2,0)</f>
        <v>可燃ごみ</v>
      </c>
      <c r="BQ27" s="524"/>
      <c r="CA27" s="141"/>
      <c r="CB27" s="142"/>
      <c r="CC27" s="142"/>
      <c r="CD27" s="142"/>
      <c r="CE27" s="142"/>
      <c r="CF27" s="141"/>
      <c r="CG27" s="142"/>
      <c r="CH27" s="142"/>
      <c r="CI27" s="142"/>
      <c r="CJ27" s="142"/>
      <c r="CK27" s="141"/>
      <c r="CL27" s="142"/>
      <c r="CM27" s="142"/>
      <c r="CN27" s="142"/>
      <c r="CO27" s="142"/>
      <c r="CP27" s="141"/>
      <c r="CQ27" s="142"/>
      <c r="CR27" s="142"/>
      <c r="CS27" s="142"/>
      <c r="CT27" s="142"/>
      <c r="CU27" s="142"/>
      <c r="CV27" s="142"/>
    </row>
    <row r="28" spans="1:100" s="86" customFormat="1" ht="18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1"/>
      <c r="S28"/>
      <c r="T28" s="143">
        <f t="shared" si="12"/>
        <v>43213</v>
      </c>
      <c r="U28" s="144">
        <f t="shared" si="0"/>
        <v>43213</v>
      </c>
      <c r="V28" s="520" t="str">
        <f>VLOOKUP('H30ごみ収集計画'!D37,'松尾ルート'!$W$52:$X$66,2,0)</f>
        <v>可燃ごみ</v>
      </c>
      <c r="W28" s="521"/>
      <c r="X28" s="145">
        <f t="shared" si="13"/>
        <v>43243</v>
      </c>
      <c r="Y28" s="144">
        <f t="shared" si="1"/>
        <v>43243</v>
      </c>
      <c r="Z28" s="522" t="str">
        <f>VLOOKUP('H30ごみ収集計画'!M37,'松尾ルート'!$W$52:$X$66,2,0)</f>
        <v>   </v>
      </c>
      <c r="AA28" s="523"/>
      <c r="AB28" s="145">
        <f t="shared" si="14"/>
        <v>43274</v>
      </c>
      <c r="AC28" s="144">
        <f t="shared" si="2"/>
        <v>43274</v>
      </c>
      <c r="AD28" s="522" t="str">
        <f>VLOOKUP('H30ごみ収集計画'!V37,'松尾ルート'!$W$52:$X$66,2,0)</f>
        <v>   </v>
      </c>
      <c r="AE28" s="523"/>
      <c r="AF28" s="145">
        <f t="shared" si="15"/>
        <v>43304</v>
      </c>
      <c r="AG28" s="144">
        <f t="shared" si="3"/>
        <v>43304</v>
      </c>
      <c r="AH28" s="520" t="str">
        <f>VLOOKUP('H30ごみ収集計画'!AE37,'松尾ルート'!$W$52:$X$66,2,0)</f>
        <v>可燃ごみ</v>
      </c>
      <c r="AI28" s="524"/>
      <c r="AJ28" s="39"/>
      <c r="AK28" s="143">
        <f t="shared" si="16"/>
        <v>43335</v>
      </c>
      <c r="AL28" s="144">
        <f t="shared" si="4"/>
        <v>43335</v>
      </c>
      <c r="AM28" s="522" t="str">
        <f>VLOOKUP('H30ごみ収集計画'!AN37,'松尾ルート'!$W$52:$X$66,2,0)</f>
        <v>   </v>
      </c>
      <c r="AN28" s="523"/>
      <c r="AO28" s="145">
        <f t="shared" si="17"/>
        <v>43366</v>
      </c>
      <c r="AP28" s="144">
        <f t="shared" si="5"/>
        <v>43366</v>
      </c>
      <c r="AQ28" s="522" t="str">
        <f>VLOOKUP('H30ごみ収集計画'!AW37,'松尾ルート'!$W$52:$X$66,2,0)</f>
        <v>   </v>
      </c>
      <c r="AR28" s="523"/>
      <c r="AS28" s="145">
        <f t="shared" si="18"/>
        <v>43396</v>
      </c>
      <c r="AT28" s="144">
        <f t="shared" si="6"/>
        <v>43396</v>
      </c>
      <c r="AU28" s="522" t="str">
        <f>VLOOKUP('H30ごみ収集計画'!BF37,'松尾ルート'!$W$52:$X$66,2,0)</f>
        <v>   </v>
      </c>
      <c r="AV28" s="523"/>
      <c r="AW28" s="145">
        <f t="shared" si="19"/>
        <v>43427</v>
      </c>
      <c r="AX28" s="144">
        <f t="shared" si="7"/>
        <v>43427</v>
      </c>
      <c r="AY28" s="520" t="str">
        <f>VLOOKUP('H30ごみ収集計画'!BO37,'松尾ルート'!$W$52:$X$66,2,0)</f>
        <v>可燃ごみ</v>
      </c>
      <c r="AZ28" s="524"/>
      <c r="BA28" s="191"/>
      <c r="BB28" s="143">
        <f t="shared" si="20"/>
        <v>43457</v>
      </c>
      <c r="BC28" s="144">
        <f t="shared" si="8"/>
        <v>43457</v>
      </c>
      <c r="BD28" s="522" t="str">
        <f>VLOOKUP('H30ごみ収集計画'!BX37,'松尾ルート'!$W$52:$X$66,2,0)</f>
        <v>   </v>
      </c>
      <c r="BE28" s="523"/>
      <c r="BF28" s="145">
        <f t="shared" si="21"/>
        <v>43488</v>
      </c>
      <c r="BG28" s="144">
        <f t="shared" si="9"/>
        <v>43488</v>
      </c>
      <c r="BH28" s="545" t="str">
        <f>VLOOKUP('H30ごみ収集計画'!CG37,'松尾ルート'!$W$52:$X$66,2,0)</f>
        <v>不燃ごみ</v>
      </c>
      <c r="BI28" s="546"/>
      <c r="BJ28" s="145">
        <f t="shared" si="22"/>
        <v>43519</v>
      </c>
      <c r="BK28" s="144">
        <f t="shared" si="10"/>
        <v>43519</v>
      </c>
      <c r="BL28" s="522" t="str">
        <f>VLOOKUP('H30ごみ収集計画'!CP37,'松尾ルート'!$W$52:$X$66,2,0)</f>
        <v>   </v>
      </c>
      <c r="BM28" s="523"/>
      <c r="BN28" s="145">
        <f t="shared" si="23"/>
        <v>43547</v>
      </c>
      <c r="BO28" s="144">
        <f t="shared" si="11"/>
        <v>43547</v>
      </c>
      <c r="BP28" s="522" t="str">
        <f>VLOOKUP('H30ごみ収集計画'!CY37,'松尾ルート'!$W$52:$X$66,2,0)</f>
        <v>   </v>
      </c>
      <c r="BQ28" s="525"/>
      <c r="CA28" s="141"/>
      <c r="CB28" s="142"/>
      <c r="CC28" s="142"/>
      <c r="CD28" s="142"/>
      <c r="CE28" s="142"/>
      <c r="CF28" s="141"/>
      <c r="CG28" s="142"/>
      <c r="CH28" s="142"/>
      <c r="CI28" s="142"/>
      <c r="CJ28" s="142"/>
      <c r="CK28" s="141"/>
      <c r="CL28" s="142"/>
      <c r="CM28" s="142"/>
      <c r="CN28" s="142"/>
      <c r="CO28" s="142"/>
      <c r="CP28" s="141"/>
      <c r="CQ28" s="142"/>
      <c r="CR28" s="142"/>
      <c r="CS28" s="142"/>
      <c r="CT28" s="142"/>
      <c r="CU28" s="142"/>
      <c r="CV28" s="142"/>
    </row>
    <row r="29" spans="1:100" s="86" customFormat="1" ht="18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/>
      <c r="S29"/>
      <c r="T29" s="143">
        <f t="shared" si="12"/>
        <v>43214</v>
      </c>
      <c r="U29" s="144">
        <f t="shared" si="0"/>
        <v>43214</v>
      </c>
      <c r="V29" s="522" t="str">
        <f>VLOOKUP('H30ごみ収集計画'!D38,'松尾ルート'!$W$52:$X$66,2,0)</f>
        <v>   </v>
      </c>
      <c r="W29" s="523"/>
      <c r="X29" s="145">
        <f t="shared" si="13"/>
        <v>43244</v>
      </c>
      <c r="Y29" s="144">
        <f t="shared" si="1"/>
        <v>43244</v>
      </c>
      <c r="Z29" s="522" t="str">
        <f>VLOOKUP('H30ごみ収集計画'!M38,'松尾ルート'!$W$52:$X$66,2,0)</f>
        <v>   </v>
      </c>
      <c r="AA29" s="523"/>
      <c r="AB29" s="145">
        <f t="shared" si="14"/>
        <v>43275</v>
      </c>
      <c r="AC29" s="144">
        <f t="shared" si="2"/>
        <v>43275</v>
      </c>
      <c r="AD29" s="522" t="str">
        <f>VLOOKUP('H30ごみ収集計画'!V38,'松尾ルート'!$W$52:$X$66,2,0)</f>
        <v>   </v>
      </c>
      <c r="AE29" s="523"/>
      <c r="AF29" s="145">
        <f t="shared" si="15"/>
        <v>43305</v>
      </c>
      <c r="AG29" s="144">
        <f t="shared" si="3"/>
        <v>43305</v>
      </c>
      <c r="AH29" s="522" t="str">
        <f>VLOOKUP('H30ごみ収集計画'!AE38,'松尾ルート'!$W$52:$X$66,2,0)</f>
        <v>   </v>
      </c>
      <c r="AI29" s="525"/>
      <c r="AJ29" s="39"/>
      <c r="AK29" s="143">
        <f t="shared" si="16"/>
        <v>43336</v>
      </c>
      <c r="AL29" s="144">
        <f t="shared" si="4"/>
        <v>43336</v>
      </c>
      <c r="AM29" s="520" t="str">
        <f>VLOOKUP('H30ごみ収集計画'!AN38,'松尾ルート'!$W$52:$X$66,2,0)</f>
        <v>可燃ごみ</v>
      </c>
      <c r="AN29" s="521"/>
      <c r="AO29" s="145">
        <f t="shared" si="17"/>
        <v>43367</v>
      </c>
      <c r="AP29" s="144">
        <f t="shared" si="5"/>
        <v>43367</v>
      </c>
      <c r="AQ29" s="520" t="str">
        <f>VLOOKUP('H30ごみ収集計画'!AW38,'松尾ルート'!$W$52:$X$66,2,0)</f>
        <v>可燃ごみ</v>
      </c>
      <c r="AR29" s="521"/>
      <c r="AS29" s="145">
        <f t="shared" si="18"/>
        <v>43397</v>
      </c>
      <c r="AT29" s="144">
        <f t="shared" si="6"/>
        <v>43397</v>
      </c>
      <c r="AU29" s="522" t="str">
        <f>VLOOKUP('H30ごみ収集計画'!BF38,'松尾ルート'!$W$52:$X$66,2,0)</f>
        <v>   </v>
      </c>
      <c r="AV29" s="523"/>
      <c r="AW29" s="145">
        <f t="shared" si="19"/>
        <v>43428</v>
      </c>
      <c r="AX29" s="144">
        <f t="shared" si="7"/>
        <v>43428</v>
      </c>
      <c r="AY29" s="522" t="str">
        <f>VLOOKUP('H30ごみ収集計画'!BO38,'松尾ルート'!$W$52:$X$66,2,0)</f>
        <v>   </v>
      </c>
      <c r="AZ29" s="525"/>
      <c r="BA29" s="191"/>
      <c r="BB29" s="143">
        <f t="shared" si="20"/>
        <v>43458</v>
      </c>
      <c r="BC29" s="144">
        <f t="shared" si="8"/>
        <v>43458</v>
      </c>
      <c r="BD29" s="528" t="str">
        <f>VLOOKUP('H30ごみ収集計画'!BX38,'松尾ルート'!$W$52:$X$66,2,0)</f>
        <v>可燃ごみ</v>
      </c>
      <c r="BE29" s="529"/>
      <c r="BF29" s="145">
        <f t="shared" si="21"/>
        <v>43489</v>
      </c>
      <c r="BG29" s="144">
        <f t="shared" si="9"/>
        <v>43489</v>
      </c>
      <c r="BH29" s="522" t="str">
        <f>VLOOKUP('H30ごみ収集計画'!CG38,'松尾ルート'!$W$52:$X$66,2,0)</f>
        <v>   </v>
      </c>
      <c r="BI29" s="523"/>
      <c r="BJ29" s="145">
        <f t="shared" si="22"/>
        <v>43520</v>
      </c>
      <c r="BK29" s="144">
        <f t="shared" si="10"/>
        <v>43520</v>
      </c>
      <c r="BL29" s="522" t="str">
        <f>VLOOKUP('H30ごみ収集計画'!CP38,'松尾ルート'!$W$52:$X$66,2,0)</f>
        <v>   </v>
      </c>
      <c r="BM29" s="523"/>
      <c r="BN29" s="145">
        <f t="shared" si="23"/>
        <v>43548</v>
      </c>
      <c r="BO29" s="144">
        <f t="shared" si="11"/>
        <v>43548</v>
      </c>
      <c r="BP29" s="522" t="str">
        <f>VLOOKUP('H30ごみ収集計画'!CY38,'松尾ルート'!$W$52:$X$66,2,0)</f>
        <v>   </v>
      </c>
      <c r="BQ29" s="525"/>
      <c r="CA29" s="141"/>
      <c r="CB29" s="142"/>
      <c r="CC29" s="142"/>
      <c r="CD29" s="142"/>
      <c r="CE29" s="142"/>
      <c r="CF29" s="141"/>
      <c r="CG29" s="142"/>
      <c r="CH29" s="142"/>
      <c r="CI29" s="142"/>
      <c r="CJ29" s="142"/>
      <c r="CK29" s="141"/>
      <c r="CL29" s="142"/>
      <c r="CM29" s="142"/>
      <c r="CN29" s="142"/>
      <c r="CO29" s="142"/>
      <c r="CP29" s="141"/>
      <c r="CQ29" s="142"/>
      <c r="CR29" s="142"/>
      <c r="CS29" s="142"/>
      <c r="CT29" s="142"/>
      <c r="CU29" s="142"/>
      <c r="CV29" s="142"/>
    </row>
    <row r="30" spans="1:100" s="86" customFormat="1" ht="18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/>
      <c r="S30" s="124"/>
      <c r="T30" s="143">
        <f t="shared" si="12"/>
        <v>43215</v>
      </c>
      <c r="U30" s="144">
        <f t="shared" si="0"/>
        <v>43215</v>
      </c>
      <c r="V30" s="522" t="str">
        <f>VLOOKUP('H30ごみ収集計画'!D39,'松尾ルート'!$W$52:$X$66,2,0)</f>
        <v>   </v>
      </c>
      <c r="W30" s="523"/>
      <c r="X30" s="145">
        <f>X29+1</f>
        <v>43245</v>
      </c>
      <c r="Y30" s="144">
        <f t="shared" si="1"/>
        <v>43245</v>
      </c>
      <c r="Z30" s="520" t="str">
        <f>VLOOKUP('H30ごみ収集計画'!M39,'松尾ルート'!$W$52:$X$66,2,0)</f>
        <v>可燃ごみ</v>
      </c>
      <c r="AA30" s="521"/>
      <c r="AB30" s="145">
        <f t="shared" si="14"/>
        <v>43276</v>
      </c>
      <c r="AC30" s="144">
        <f t="shared" si="2"/>
        <v>43276</v>
      </c>
      <c r="AD30" s="520" t="str">
        <f>VLOOKUP('H30ごみ収集計画'!V39,'松尾ルート'!$W$52:$X$66,2,0)</f>
        <v>可燃ごみ</v>
      </c>
      <c r="AE30" s="521"/>
      <c r="AF30" s="145">
        <f t="shared" si="15"/>
        <v>43306</v>
      </c>
      <c r="AG30" s="144">
        <f t="shared" si="3"/>
        <v>43306</v>
      </c>
      <c r="AH30" s="522" t="str">
        <f>VLOOKUP('H30ごみ収集計画'!AE39,'松尾ルート'!$W$52:$X$66,2,0)</f>
        <v>   </v>
      </c>
      <c r="AI30" s="525"/>
      <c r="AJ30" s="39"/>
      <c r="AK30" s="143">
        <f t="shared" si="16"/>
        <v>43337</v>
      </c>
      <c r="AL30" s="144">
        <f t="shared" si="4"/>
        <v>43337</v>
      </c>
      <c r="AM30" s="522" t="str">
        <f>VLOOKUP('H30ごみ収集計画'!AN39,'松尾ルート'!$W$52:$X$66,2,0)</f>
        <v>   </v>
      </c>
      <c r="AN30" s="523"/>
      <c r="AO30" s="145">
        <f t="shared" si="17"/>
        <v>43368</v>
      </c>
      <c r="AP30" s="144">
        <f t="shared" si="5"/>
        <v>43368</v>
      </c>
      <c r="AQ30" s="522" t="str">
        <f>VLOOKUP('H30ごみ収集計画'!AW39,'松尾ルート'!$W$52:$X$66,2,0)</f>
        <v>   </v>
      </c>
      <c r="AR30" s="523"/>
      <c r="AS30" s="145">
        <f t="shared" si="18"/>
        <v>43398</v>
      </c>
      <c r="AT30" s="144">
        <f t="shared" si="6"/>
        <v>43398</v>
      </c>
      <c r="AU30" s="522" t="str">
        <f>VLOOKUP('H30ごみ収集計画'!BF39,'松尾ルート'!$W$52:$X$66,2,0)</f>
        <v>   </v>
      </c>
      <c r="AV30" s="523"/>
      <c r="AW30" s="145">
        <f t="shared" si="19"/>
        <v>43429</v>
      </c>
      <c r="AX30" s="144">
        <f t="shared" si="7"/>
        <v>43429</v>
      </c>
      <c r="AY30" s="522" t="str">
        <f>VLOOKUP('H30ごみ収集計画'!BO39,'松尾ルート'!$W$52:$X$66,2,0)</f>
        <v>   </v>
      </c>
      <c r="AZ30" s="525"/>
      <c r="BA30" s="191"/>
      <c r="BB30" s="143">
        <f t="shared" si="20"/>
        <v>43459</v>
      </c>
      <c r="BC30" s="144">
        <f t="shared" si="8"/>
        <v>43459</v>
      </c>
      <c r="BD30" s="522" t="str">
        <f>VLOOKUP('H30ごみ収集計画'!BX39,'松尾ルート'!$W$52:$X$66,2,0)</f>
        <v>   </v>
      </c>
      <c r="BE30" s="523"/>
      <c r="BF30" s="145">
        <f t="shared" si="21"/>
        <v>43490</v>
      </c>
      <c r="BG30" s="144">
        <f t="shared" si="9"/>
        <v>43490</v>
      </c>
      <c r="BH30" s="520" t="str">
        <f>VLOOKUP('H30ごみ収集計画'!CG39,'松尾ルート'!$W$52:$X$66,2,0)</f>
        <v>可燃ごみ</v>
      </c>
      <c r="BI30" s="521"/>
      <c r="BJ30" s="145">
        <f t="shared" si="22"/>
        <v>43521</v>
      </c>
      <c r="BK30" s="144">
        <f t="shared" si="10"/>
        <v>43521</v>
      </c>
      <c r="BL30" s="520" t="str">
        <f>VLOOKUP('H30ごみ収集計画'!CP39,'松尾ルート'!$W$52:$X$66,2,0)</f>
        <v>可燃ごみ</v>
      </c>
      <c r="BM30" s="521"/>
      <c r="BN30" s="145">
        <f t="shared" si="23"/>
        <v>43549</v>
      </c>
      <c r="BO30" s="144">
        <f t="shared" si="11"/>
        <v>43549</v>
      </c>
      <c r="BP30" s="520" t="str">
        <f>VLOOKUP('H30ごみ収集計画'!CY39,'松尾ルート'!$W$52:$X$66,2,0)</f>
        <v>可燃ごみ</v>
      </c>
      <c r="BQ30" s="524"/>
      <c r="CA30" s="141"/>
      <c r="CB30" s="142"/>
      <c r="CC30" s="142"/>
      <c r="CD30" s="142"/>
      <c r="CE30" s="142"/>
      <c r="CF30" s="141"/>
      <c r="CG30" s="142"/>
      <c r="CH30" s="142"/>
      <c r="CI30" s="142"/>
      <c r="CJ30" s="142"/>
      <c r="CK30" s="141"/>
      <c r="CL30" s="142"/>
      <c r="CM30" s="142"/>
      <c r="CN30" s="142"/>
      <c r="CO30" s="142"/>
      <c r="CP30" s="141"/>
      <c r="CQ30" s="142"/>
      <c r="CR30" s="142"/>
      <c r="CS30" s="142"/>
      <c r="CT30" s="142"/>
      <c r="CU30" s="142"/>
      <c r="CV30" s="142"/>
    </row>
    <row r="31" spans="3:100" s="86" customFormat="1" ht="18" customHeight="1"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24"/>
      <c r="T31" s="143">
        <f t="shared" si="12"/>
        <v>43216</v>
      </c>
      <c r="U31" s="144">
        <f t="shared" si="0"/>
        <v>43216</v>
      </c>
      <c r="V31" s="522" t="str">
        <f>VLOOKUP('H30ごみ収集計画'!D40,'松尾ルート'!$W$52:$X$66,2,0)</f>
        <v>   </v>
      </c>
      <c r="W31" s="523"/>
      <c r="X31" s="145">
        <f t="shared" si="13"/>
        <v>43246</v>
      </c>
      <c r="Y31" s="144">
        <f t="shared" si="1"/>
        <v>43246</v>
      </c>
      <c r="Z31" s="522" t="str">
        <f>VLOOKUP('H30ごみ収集計画'!M40,'松尾ルート'!$W$52:$X$66,2,0)</f>
        <v>   </v>
      </c>
      <c r="AA31" s="523"/>
      <c r="AB31" s="145">
        <f t="shared" si="14"/>
        <v>43277</v>
      </c>
      <c r="AC31" s="144">
        <f t="shared" si="2"/>
        <v>43277</v>
      </c>
      <c r="AD31" s="522" t="str">
        <f>VLOOKUP('H30ごみ収集計画'!V40,'松尾ルート'!$W$52:$X$66,2,0)</f>
        <v>   </v>
      </c>
      <c r="AE31" s="523"/>
      <c r="AF31" s="145">
        <f t="shared" si="15"/>
        <v>43307</v>
      </c>
      <c r="AG31" s="144">
        <f t="shared" si="3"/>
        <v>43307</v>
      </c>
      <c r="AH31" s="522" t="str">
        <f>VLOOKUP('H30ごみ収集計画'!AE40,'松尾ルート'!$W$52:$X$66,2,0)</f>
        <v>   </v>
      </c>
      <c r="AI31" s="525"/>
      <c r="AJ31" s="39"/>
      <c r="AK31" s="143">
        <f t="shared" si="16"/>
        <v>43338</v>
      </c>
      <c r="AL31" s="144">
        <f t="shared" si="4"/>
        <v>43338</v>
      </c>
      <c r="AM31" s="522" t="str">
        <f>VLOOKUP('H30ごみ収集計画'!AN40,'松尾ルート'!$W$52:$X$66,2,0)</f>
        <v>   </v>
      </c>
      <c r="AN31" s="523"/>
      <c r="AO31" s="145">
        <f t="shared" si="17"/>
        <v>43369</v>
      </c>
      <c r="AP31" s="144">
        <f t="shared" si="5"/>
        <v>43369</v>
      </c>
      <c r="AQ31" s="522" t="str">
        <f>VLOOKUP('H30ごみ収集計画'!AW40,'松尾ルート'!$W$52:$X$66,2,0)</f>
        <v>   </v>
      </c>
      <c r="AR31" s="523"/>
      <c r="AS31" s="145">
        <f t="shared" si="18"/>
        <v>43399</v>
      </c>
      <c r="AT31" s="144">
        <f t="shared" si="6"/>
        <v>43399</v>
      </c>
      <c r="AU31" s="520" t="str">
        <f>VLOOKUP('H30ごみ収集計画'!BF40,'松尾ルート'!$W$52:$X$66,2,0)</f>
        <v>可燃ごみ</v>
      </c>
      <c r="AV31" s="521"/>
      <c r="AW31" s="145">
        <f t="shared" si="19"/>
        <v>43430</v>
      </c>
      <c r="AX31" s="144">
        <f t="shared" si="7"/>
        <v>43430</v>
      </c>
      <c r="AY31" s="520" t="str">
        <f>VLOOKUP('H30ごみ収集計画'!BO40,'松尾ルート'!$W$52:$X$66,2,0)</f>
        <v>可燃ごみ</v>
      </c>
      <c r="AZ31" s="524"/>
      <c r="BA31" s="191"/>
      <c r="BB31" s="143">
        <f t="shared" si="20"/>
        <v>43460</v>
      </c>
      <c r="BC31" s="144">
        <f t="shared" si="8"/>
        <v>43460</v>
      </c>
      <c r="BD31" s="522" t="str">
        <f>VLOOKUP('H30ごみ収集計画'!BX40,'松尾ルート'!$W$52:$X$66,2,0)</f>
        <v>   </v>
      </c>
      <c r="BE31" s="523"/>
      <c r="BF31" s="145">
        <f t="shared" si="21"/>
        <v>43491</v>
      </c>
      <c r="BG31" s="144">
        <f t="shared" si="9"/>
        <v>43491</v>
      </c>
      <c r="BH31" s="522" t="str">
        <f>VLOOKUP('H30ごみ収集計画'!CG40,'松尾ルート'!$W$52:$X$66,2,0)</f>
        <v>   </v>
      </c>
      <c r="BI31" s="523"/>
      <c r="BJ31" s="145">
        <f t="shared" si="22"/>
        <v>43522</v>
      </c>
      <c r="BK31" s="144">
        <f t="shared" si="10"/>
        <v>43522</v>
      </c>
      <c r="BL31" s="522" t="str">
        <f>VLOOKUP('H30ごみ収集計画'!CP40,'松尾ルート'!$W$52:$X$66,2,0)</f>
        <v>   </v>
      </c>
      <c r="BM31" s="523"/>
      <c r="BN31" s="145">
        <f t="shared" si="23"/>
        <v>43550</v>
      </c>
      <c r="BO31" s="144">
        <f t="shared" si="11"/>
        <v>43550</v>
      </c>
      <c r="BP31" s="522" t="str">
        <f>VLOOKUP('H30ごみ収集計画'!CY40,'松尾ルート'!$W$52:$X$66,2,0)</f>
        <v>   </v>
      </c>
      <c r="BQ31" s="525"/>
      <c r="CA31" s="141"/>
      <c r="CB31" s="142"/>
      <c r="CC31" s="142"/>
      <c r="CD31" s="142"/>
      <c r="CE31" s="142"/>
      <c r="CF31" s="141"/>
      <c r="CG31" s="142"/>
      <c r="CH31" s="142"/>
      <c r="CI31" s="142"/>
      <c r="CJ31" s="142"/>
      <c r="CK31" s="141"/>
      <c r="CL31" s="142"/>
      <c r="CM31" s="142"/>
      <c r="CN31" s="142"/>
      <c r="CO31" s="142"/>
      <c r="CP31" s="141"/>
      <c r="CQ31" s="142"/>
      <c r="CR31" s="142"/>
      <c r="CS31" s="142"/>
      <c r="CT31" s="142"/>
      <c r="CU31" s="142"/>
      <c r="CV31" s="142"/>
    </row>
    <row r="32" spans="1:100" s="86" customFormat="1" ht="18" customHeight="1">
      <c r="A32" s="662" t="s">
        <v>215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124"/>
      <c r="T32" s="143">
        <f t="shared" si="12"/>
        <v>43217</v>
      </c>
      <c r="U32" s="144">
        <f t="shared" si="0"/>
        <v>43217</v>
      </c>
      <c r="V32" s="520" t="str">
        <f>VLOOKUP('H30ごみ収集計画'!D41,'松尾ルート'!$W$52:$X$66,2,0)</f>
        <v>可燃ごみ</v>
      </c>
      <c r="W32" s="521"/>
      <c r="X32" s="145">
        <f t="shared" si="13"/>
        <v>43247</v>
      </c>
      <c r="Y32" s="144">
        <f t="shared" si="1"/>
        <v>43247</v>
      </c>
      <c r="Z32" s="522" t="str">
        <f>VLOOKUP('H30ごみ収集計画'!M41,'松尾ルート'!$W$52:$X$66,2,0)</f>
        <v>   </v>
      </c>
      <c r="AA32" s="523"/>
      <c r="AB32" s="145">
        <f t="shared" si="14"/>
        <v>43278</v>
      </c>
      <c r="AC32" s="144">
        <f t="shared" si="2"/>
        <v>43278</v>
      </c>
      <c r="AD32" s="522" t="str">
        <f>VLOOKUP('H30ごみ収集計画'!V41,'松尾ルート'!$W$52:$X$66,2,0)</f>
        <v>   </v>
      </c>
      <c r="AE32" s="523"/>
      <c r="AF32" s="145">
        <f t="shared" si="15"/>
        <v>43308</v>
      </c>
      <c r="AG32" s="144">
        <f t="shared" si="3"/>
        <v>43308</v>
      </c>
      <c r="AH32" s="520" t="str">
        <f>VLOOKUP('H30ごみ収集計画'!AE41,'松尾ルート'!$W$52:$X$66,2,0)</f>
        <v>可燃ごみ</v>
      </c>
      <c r="AI32" s="524"/>
      <c r="AJ32" s="39"/>
      <c r="AK32" s="143">
        <f t="shared" si="16"/>
        <v>43339</v>
      </c>
      <c r="AL32" s="144">
        <f t="shared" si="4"/>
        <v>43339</v>
      </c>
      <c r="AM32" s="520" t="str">
        <f>VLOOKUP('H30ごみ収集計画'!AN41,'松尾ルート'!$W$52:$X$66,2,0)</f>
        <v>可燃ごみ</v>
      </c>
      <c r="AN32" s="521"/>
      <c r="AO32" s="145">
        <f t="shared" si="17"/>
        <v>43370</v>
      </c>
      <c r="AP32" s="144">
        <f t="shared" si="5"/>
        <v>43370</v>
      </c>
      <c r="AQ32" s="522" t="str">
        <f>VLOOKUP('H30ごみ収集計画'!AW41,'松尾ルート'!$W$52:$X$66,2,0)</f>
        <v>   </v>
      </c>
      <c r="AR32" s="523"/>
      <c r="AS32" s="145">
        <f t="shared" si="18"/>
        <v>43400</v>
      </c>
      <c r="AT32" s="144">
        <f t="shared" si="6"/>
        <v>43400</v>
      </c>
      <c r="AU32" s="522" t="str">
        <f>VLOOKUP('H30ごみ収集計画'!BF41,'松尾ルート'!$W$52:$X$66,2,0)</f>
        <v>   </v>
      </c>
      <c r="AV32" s="523"/>
      <c r="AW32" s="145">
        <f t="shared" si="19"/>
        <v>43431</v>
      </c>
      <c r="AX32" s="144">
        <f t="shared" si="7"/>
        <v>43431</v>
      </c>
      <c r="AY32" s="522" t="str">
        <f>VLOOKUP('H30ごみ収集計画'!BO41,'松尾ルート'!$W$52:$X$66,2,0)</f>
        <v>   </v>
      </c>
      <c r="AZ32" s="525"/>
      <c r="BA32" s="191"/>
      <c r="BB32" s="143">
        <f t="shared" si="20"/>
        <v>43461</v>
      </c>
      <c r="BC32" s="144">
        <f t="shared" si="8"/>
        <v>43461</v>
      </c>
      <c r="BD32" s="522" t="str">
        <f>VLOOKUP('H30ごみ収集計画'!BX41,'松尾ルート'!$W$52:$X$66,2,0)</f>
        <v>   </v>
      </c>
      <c r="BE32" s="523"/>
      <c r="BF32" s="145">
        <f t="shared" si="21"/>
        <v>43492</v>
      </c>
      <c r="BG32" s="144">
        <f t="shared" si="9"/>
        <v>43492</v>
      </c>
      <c r="BH32" s="522" t="str">
        <f>VLOOKUP('H30ごみ収集計画'!CG41,'松尾ルート'!$W$52:$X$66,2,0)</f>
        <v>   </v>
      </c>
      <c r="BI32" s="523"/>
      <c r="BJ32" s="145">
        <f t="shared" si="22"/>
        <v>43523</v>
      </c>
      <c r="BK32" s="144">
        <f t="shared" si="10"/>
        <v>43523</v>
      </c>
      <c r="BL32" s="522" t="str">
        <f>VLOOKUP('H30ごみ収集計画'!CP41,'松尾ルート'!$W$52:$X$66,2,0)</f>
        <v>   </v>
      </c>
      <c r="BM32" s="523"/>
      <c r="BN32" s="145">
        <f t="shared" si="23"/>
        <v>43551</v>
      </c>
      <c r="BO32" s="144">
        <f t="shared" si="11"/>
        <v>43551</v>
      </c>
      <c r="BP32" s="522" t="str">
        <f>VLOOKUP('H30ごみ収集計画'!CY41,'松尾ルート'!$W$52:$X$66,2,0)</f>
        <v>   </v>
      </c>
      <c r="BQ32" s="525"/>
      <c r="CA32" s="141"/>
      <c r="CB32" s="142"/>
      <c r="CC32" s="142"/>
      <c r="CD32" s="142"/>
      <c r="CE32" s="142"/>
      <c r="CF32" s="141"/>
      <c r="CG32" s="142"/>
      <c r="CH32" s="142"/>
      <c r="CI32" s="142"/>
      <c r="CJ32" s="142"/>
      <c r="CK32" s="141"/>
      <c r="CL32" s="142"/>
      <c r="CM32" s="142"/>
      <c r="CN32" s="142"/>
      <c r="CO32" s="142"/>
      <c r="CP32" s="141"/>
      <c r="CQ32" s="142"/>
      <c r="CR32" s="142"/>
      <c r="CS32" s="142"/>
      <c r="CT32" s="142"/>
      <c r="CU32" s="142"/>
      <c r="CV32" s="142"/>
    </row>
    <row r="33" spans="1:100" s="86" customFormat="1" ht="18" customHeight="1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135"/>
      <c r="T33" s="143">
        <f t="shared" si="12"/>
        <v>43218</v>
      </c>
      <c r="U33" s="144">
        <f t="shared" si="0"/>
        <v>43218</v>
      </c>
      <c r="V33" s="522" t="str">
        <f>VLOOKUP('H30ごみ収集計画'!D42,'松尾ルート'!$W$52:$X$66,2,0)</f>
        <v>   </v>
      </c>
      <c r="W33" s="523"/>
      <c r="X33" s="145">
        <f t="shared" si="13"/>
        <v>43248</v>
      </c>
      <c r="Y33" s="144">
        <f t="shared" si="1"/>
        <v>43248</v>
      </c>
      <c r="Z33" s="520" t="str">
        <f>VLOOKUP('H30ごみ収集計画'!M42,'松尾ルート'!$W$52:$X$66,2,0)</f>
        <v>可燃ごみ</v>
      </c>
      <c r="AA33" s="521"/>
      <c r="AB33" s="145">
        <f>AB32+1</f>
        <v>43279</v>
      </c>
      <c r="AC33" s="144">
        <f t="shared" si="2"/>
        <v>43279</v>
      </c>
      <c r="AD33" s="522" t="str">
        <f>VLOOKUP('H30ごみ収集計画'!V42,'松尾ルート'!$W$52:$X$66,2,0)</f>
        <v>   </v>
      </c>
      <c r="AE33" s="523"/>
      <c r="AF33" s="145">
        <f t="shared" si="15"/>
        <v>43309</v>
      </c>
      <c r="AG33" s="144">
        <f t="shared" si="3"/>
        <v>43309</v>
      </c>
      <c r="AH33" s="522" t="str">
        <f>VLOOKUP('H30ごみ収集計画'!AE42,'松尾ルート'!$W$52:$X$66,2,0)</f>
        <v>   </v>
      </c>
      <c r="AI33" s="525"/>
      <c r="AJ33" s="39"/>
      <c r="AK33" s="143">
        <f t="shared" si="16"/>
        <v>43340</v>
      </c>
      <c r="AL33" s="144">
        <f t="shared" si="4"/>
        <v>43340</v>
      </c>
      <c r="AM33" s="545" t="str">
        <f>VLOOKUP('H30ごみ収集計画'!AN42,'松尾ルート'!$W$52:$X$66,2,0)</f>
        <v>不燃ごみ</v>
      </c>
      <c r="AN33" s="546"/>
      <c r="AO33" s="145">
        <f>AO32+1</f>
        <v>43371</v>
      </c>
      <c r="AP33" s="144">
        <f t="shared" si="5"/>
        <v>43371</v>
      </c>
      <c r="AQ33" s="520" t="str">
        <f>VLOOKUP('H30ごみ収集計画'!AW42,'松尾ルート'!$W$52:$X$66,2,0)</f>
        <v>可燃ごみ</v>
      </c>
      <c r="AR33" s="521"/>
      <c r="AS33" s="145">
        <f t="shared" si="18"/>
        <v>43401</v>
      </c>
      <c r="AT33" s="144">
        <f t="shared" si="6"/>
        <v>43401</v>
      </c>
      <c r="AU33" s="522" t="str">
        <f>VLOOKUP('H30ごみ収集計画'!BF42,'松尾ルート'!$W$52:$X$66,2,0)</f>
        <v>   </v>
      </c>
      <c r="AV33" s="523"/>
      <c r="AW33" s="145">
        <f>AW32+1</f>
        <v>43432</v>
      </c>
      <c r="AX33" s="144">
        <f t="shared" si="7"/>
        <v>43432</v>
      </c>
      <c r="AY33" s="522" t="str">
        <f>VLOOKUP('H30ごみ収集計画'!BO42,'松尾ルート'!$W$52:$X$66,2,0)</f>
        <v>   </v>
      </c>
      <c r="AZ33" s="525"/>
      <c r="BA33" s="191"/>
      <c r="BB33" s="143">
        <f t="shared" si="20"/>
        <v>43462</v>
      </c>
      <c r="BC33" s="144">
        <f t="shared" si="8"/>
        <v>43462</v>
      </c>
      <c r="BD33" s="520" t="str">
        <f>VLOOKUP('H30ごみ収集計画'!BX42,'松尾ルート'!$W$52:$X$66,2,0)</f>
        <v>可燃ごみ</v>
      </c>
      <c r="BE33" s="521"/>
      <c r="BF33" s="145">
        <f t="shared" si="21"/>
        <v>43493</v>
      </c>
      <c r="BG33" s="144">
        <f t="shared" si="9"/>
        <v>43493</v>
      </c>
      <c r="BH33" s="520" t="str">
        <f>VLOOKUP('H30ごみ収集計画'!CG42,'松尾ルート'!$W$52:$X$66,2,0)</f>
        <v>可燃ごみ</v>
      </c>
      <c r="BI33" s="521"/>
      <c r="BJ33" s="145">
        <f>BJ32+1</f>
        <v>43524</v>
      </c>
      <c r="BK33" s="144">
        <f t="shared" si="10"/>
        <v>43524</v>
      </c>
      <c r="BL33" s="522" t="str">
        <f>VLOOKUP('H30ごみ収集計画'!CP42,'松尾ルート'!$W$52:$X$66,2,0)</f>
        <v>   </v>
      </c>
      <c r="BM33" s="523"/>
      <c r="BN33" s="145">
        <f t="shared" si="23"/>
        <v>43552</v>
      </c>
      <c r="BO33" s="144">
        <f t="shared" si="11"/>
        <v>43552</v>
      </c>
      <c r="BP33" s="522" t="str">
        <f>VLOOKUP('H30ごみ収集計画'!CY42,'松尾ルート'!$W$52:$X$66,2,0)</f>
        <v>   </v>
      </c>
      <c r="BQ33" s="525"/>
      <c r="CA33" s="141"/>
      <c r="CB33" s="142"/>
      <c r="CC33" s="142"/>
      <c r="CD33" s="142"/>
      <c r="CE33" s="142"/>
      <c r="CF33" s="141"/>
      <c r="CG33" s="142"/>
      <c r="CH33" s="142"/>
      <c r="CI33" s="142"/>
      <c r="CJ33" s="142"/>
      <c r="CK33" s="141"/>
      <c r="CL33" s="142"/>
      <c r="CM33" s="142"/>
      <c r="CN33" s="142"/>
      <c r="CO33" s="142"/>
      <c r="CP33" s="141"/>
      <c r="CQ33" s="142"/>
      <c r="CR33" s="142"/>
      <c r="CS33" s="142"/>
      <c r="CT33" s="142"/>
      <c r="CU33" s="142"/>
      <c r="CV33" s="142"/>
    </row>
    <row r="34" spans="1:100" s="86" customFormat="1" ht="18" customHeight="1">
      <c r="A34" s="662"/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135"/>
      <c r="T34" s="143">
        <f t="shared" si="12"/>
        <v>43219</v>
      </c>
      <c r="U34" s="144">
        <f t="shared" si="0"/>
        <v>43219</v>
      </c>
      <c r="V34" s="594" t="str">
        <f>VLOOKUP('H30ごみ収集計画'!D43,'松尾ルート'!$W$52:$X$66,2,0)</f>
        <v>   </v>
      </c>
      <c r="W34" s="595"/>
      <c r="X34" s="145">
        <f t="shared" si="13"/>
        <v>43249</v>
      </c>
      <c r="Y34" s="144">
        <f t="shared" si="1"/>
        <v>43249</v>
      </c>
      <c r="Z34" s="522" t="str">
        <f>VLOOKUP('H30ごみ収集計画'!M43,'松尾ルート'!$W$52:$X$66,2,0)</f>
        <v>   </v>
      </c>
      <c r="AA34" s="523"/>
      <c r="AB34" s="145">
        <f t="shared" si="14"/>
        <v>43280</v>
      </c>
      <c r="AC34" s="144">
        <f t="shared" si="2"/>
        <v>43280</v>
      </c>
      <c r="AD34" s="520" t="str">
        <f>VLOOKUP('H30ごみ収集計画'!V43,'松尾ルート'!$W$52:$X$66,2,0)</f>
        <v>可燃ごみ</v>
      </c>
      <c r="AE34" s="521"/>
      <c r="AF34" s="145">
        <f t="shared" si="15"/>
        <v>43310</v>
      </c>
      <c r="AG34" s="144">
        <f t="shared" si="3"/>
        <v>43310</v>
      </c>
      <c r="AH34" s="522" t="str">
        <f>VLOOKUP('H30ごみ収集計画'!AE43,'松尾ルート'!$W$52:$X$66,2,0)</f>
        <v>   </v>
      </c>
      <c r="AI34" s="525"/>
      <c r="AJ34" s="39"/>
      <c r="AK34" s="143">
        <f t="shared" si="16"/>
        <v>43341</v>
      </c>
      <c r="AL34" s="144">
        <f t="shared" si="4"/>
        <v>43341</v>
      </c>
      <c r="AM34" s="522" t="str">
        <f>VLOOKUP('H30ごみ収集計画'!AN43,'松尾ルート'!$W$52:$X$66,2,0)</f>
        <v>   </v>
      </c>
      <c r="AN34" s="523"/>
      <c r="AO34" s="145">
        <f>AO33+1</f>
        <v>43372</v>
      </c>
      <c r="AP34" s="144">
        <f t="shared" si="5"/>
        <v>43372</v>
      </c>
      <c r="AQ34" s="522" t="str">
        <f>VLOOKUP('H30ごみ収集計画'!AW43,'松尾ルート'!$W$52:$X$66,2,0)</f>
        <v>   </v>
      </c>
      <c r="AR34" s="523"/>
      <c r="AS34" s="145">
        <f t="shared" si="18"/>
        <v>43402</v>
      </c>
      <c r="AT34" s="144">
        <f t="shared" si="6"/>
        <v>43402</v>
      </c>
      <c r="AU34" s="520" t="str">
        <f>VLOOKUP('H30ごみ収集計画'!BF43,'松尾ルート'!$W$52:$X$66,2,0)</f>
        <v>可燃ごみ</v>
      </c>
      <c r="AV34" s="521"/>
      <c r="AW34" s="145">
        <f>AW33+1</f>
        <v>43433</v>
      </c>
      <c r="AX34" s="144">
        <f t="shared" si="7"/>
        <v>43433</v>
      </c>
      <c r="AY34" s="522" t="str">
        <f>VLOOKUP('H30ごみ収集計画'!BO43,'松尾ルート'!$W$52:$X$66,2,0)</f>
        <v>   </v>
      </c>
      <c r="AZ34" s="525"/>
      <c r="BA34" s="191"/>
      <c r="BB34" s="143">
        <f t="shared" si="20"/>
        <v>43463</v>
      </c>
      <c r="BC34" s="144">
        <f t="shared" si="8"/>
        <v>43463</v>
      </c>
      <c r="BD34" s="522" t="s">
        <v>53</v>
      </c>
      <c r="BE34" s="523"/>
      <c r="BF34" s="145">
        <f t="shared" si="21"/>
        <v>43494</v>
      </c>
      <c r="BG34" s="144">
        <f t="shared" si="9"/>
        <v>43494</v>
      </c>
      <c r="BH34" s="522" t="str">
        <f>VLOOKUP('H30ごみ収集計画'!CG43,'松尾ルート'!$W$52:$X$66,2,0)</f>
        <v>   </v>
      </c>
      <c r="BI34" s="523"/>
      <c r="BJ34" s="87"/>
      <c r="BK34" s="88"/>
      <c r="BL34" s="40"/>
      <c r="BM34" s="41"/>
      <c r="BN34" s="145">
        <f t="shared" si="23"/>
        <v>43553</v>
      </c>
      <c r="BO34" s="144">
        <f t="shared" si="11"/>
        <v>43553</v>
      </c>
      <c r="BP34" s="520" t="str">
        <f>VLOOKUP('H30ごみ収集計画'!CY43,'松尾ルート'!$W$52:$X$66,2,0)</f>
        <v>可燃ごみ</v>
      </c>
      <c r="BQ34" s="524"/>
      <c r="CA34" s="141"/>
      <c r="CB34" s="142"/>
      <c r="CC34" s="142"/>
      <c r="CD34" s="142"/>
      <c r="CE34" s="142"/>
      <c r="CF34" s="141"/>
      <c r="CG34" s="142"/>
      <c r="CH34" s="142"/>
      <c r="CI34" s="142"/>
      <c r="CJ34" s="142"/>
      <c r="CK34" s="141"/>
      <c r="CL34" s="142"/>
      <c r="CM34" s="142"/>
      <c r="CN34" s="142"/>
      <c r="CO34" s="142"/>
      <c r="CP34" s="141"/>
      <c r="CQ34" s="142"/>
      <c r="CR34" s="142"/>
      <c r="CS34" s="142"/>
      <c r="CT34" s="142"/>
      <c r="CU34" s="142"/>
      <c r="CV34" s="142"/>
    </row>
    <row r="35" spans="1:100" s="86" customFormat="1" ht="17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125"/>
      <c r="T35" s="146">
        <f t="shared" si="12"/>
        <v>43220</v>
      </c>
      <c r="U35" s="147">
        <f t="shared" si="0"/>
        <v>43220</v>
      </c>
      <c r="V35" s="520" t="str">
        <f>VLOOKUP('H30ごみ収集計画'!D44,'松尾ルート'!$W$52:$X$66,2,0)</f>
        <v>可燃ごみ</v>
      </c>
      <c r="W35" s="521"/>
      <c r="X35" s="148">
        <f t="shared" si="13"/>
        <v>43250</v>
      </c>
      <c r="Y35" s="144">
        <f t="shared" si="1"/>
        <v>43250</v>
      </c>
      <c r="Z35" s="522" t="str">
        <f>VLOOKUP('H30ごみ収集計画'!M44,'松尾ルート'!$W$52:$X$66,2,0)</f>
        <v>   </v>
      </c>
      <c r="AA35" s="523"/>
      <c r="AB35" s="145">
        <f t="shared" si="14"/>
        <v>43281</v>
      </c>
      <c r="AC35" s="147">
        <f t="shared" si="2"/>
        <v>43281</v>
      </c>
      <c r="AD35" s="522" t="str">
        <f>VLOOKUP('H30ごみ収集計画'!V44,'松尾ルート'!$W$52:$X$66,2,0)</f>
        <v>   </v>
      </c>
      <c r="AE35" s="523"/>
      <c r="AF35" s="145">
        <f t="shared" si="15"/>
        <v>43311</v>
      </c>
      <c r="AG35" s="144">
        <f t="shared" si="3"/>
        <v>43311</v>
      </c>
      <c r="AH35" s="520" t="str">
        <f>VLOOKUP('H30ごみ収集計画'!AE44,'松尾ルート'!$W$52:$X$66,2,0)</f>
        <v>可燃ごみ</v>
      </c>
      <c r="AI35" s="524"/>
      <c r="AJ35" s="39"/>
      <c r="AK35" s="143">
        <f t="shared" si="16"/>
        <v>43342</v>
      </c>
      <c r="AL35" s="144">
        <f t="shared" si="4"/>
        <v>43342</v>
      </c>
      <c r="AM35" s="522" t="str">
        <f>VLOOKUP('H30ごみ収集計画'!AN44,'松尾ルート'!$W$52:$X$66,2,0)</f>
        <v>   </v>
      </c>
      <c r="AN35" s="523"/>
      <c r="AO35" s="145">
        <f>AO34+1</f>
        <v>43373</v>
      </c>
      <c r="AP35" s="144">
        <f t="shared" si="5"/>
        <v>43373</v>
      </c>
      <c r="AQ35" s="522" t="str">
        <f>VLOOKUP('H30ごみ収集計画'!AW44,'松尾ルート'!$W$52:$X$66,2,0)</f>
        <v>   </v>
      </c>
      <c r="AR35" s="523"/>
      <c r="AS35" s="145">
        <f t="shared" si="18"/>
        <v>43403</v>
      </c>
      <c r="AT35" s="144">
        <f t="shared" si="6"/>
        <v>43403</v>
      </c>
      <c r="AU35" s="522" t="str">
        <f>VLOOKUP('H30ごみ収集計画'!BF44,'松尾ルート'!$W$52:$X$66,2,0)</f>
        <v>   </v>
      </c>
      <c r="AV35" s="523"/>
      <c r="AW35" s="145">
        <f>AW34+1</f>
        <v>43434</v>
      </c>
      <c r="AX35" s="144">
        <f t="shared" si="7"/>
        <v>43434</v>
      </c>
      <c r="AY35" s="520" t="str">
        <f>VLOOKUP('H30ごみ収集計画'!BO44,'松尾ルート'!$W$52:$X$66,2,0)</f>
        <v>可燃ごみ</v>
      </c>
      <c r="AZ35" s="524"/>
      <c r="BA35" s="191"/>
      <c r="BB35" s="143">
        <f t="shared" si="20"/>
        <v>43464</v>
      </c>
      <c r="BC35" s="144">
        <f t="shared" si="8"/>
        <v>43464</v>
      </c>
      <c r="BD35" s="522" t="s">
        <v>53</v>
      </c>
      <c r="BE35" s="523"/>
      <c r="BF35" s="145">
        <f t="shared" si="21"/>
        <v>43495</v>
      </c>
      <c r="BG35" s="144">
        <f t="shared" si="9"/>
        <v>43495</v>
      </c>
      <c r="BH35" s="522" t="str">
        <f>VLOOKUP('H30ごみ収集計画'!CG44,'松尾ルート'!$W$52:$X$66,2,0)</f>
        <v>   </v>
      </c>
      <c r="BI35" s="523"/>
      <c r="BJ35" s="89"/>
      <c r="BK35" s="90"/>
      <c r="BL35" s="42"/>
      <c r="BM35" s="43"/>
      <c r="BN35" s="145">
        <f t="shared" si="23"/>
        <v>43554</v>
      </c>
      <c r="BO35" s="144">
        <f t="shared" si="11"/>
        <v>43554</v>
      </c>
      <c r="BP35" s="522" t="str">
        <f>VLOOKUP('H30ごみ収集計画'!CY44,'松尾ルート'!$W$52:$X$66,2,0)</f>
        <v>   </v>
      </c>
      <c r="BQ35" s="525"/>
      <c r="CA35" s="141"/>
      <c r="CB35" s="142"/>
      <c r="CC35" s="142"/>
      <c r="CD35" s="142"/>
      <c r="CE35" s="142"/>
      <c r="CF35" s="141"/>
      <c r="CG35" s="142"/>
      <c r="CH35" s="142"/>
      <c r="CI35" s="142"/>
      <c r="CJ35" s="142"/>
      <c r="CK35" s="141"/>
      <c r="CL35" s="142"/>
      <c r="CM35" s="142"/>
      <c r="CN35" s="142"/>
      <c r="CO35" s="142"/>
      <c r="CP35" s="141"/>
      <c r="CQ35" s="142"/>
      <c r="CR35" s="142"/>
      <c r="CS35" s="142"/>
      <c r="CT35" s="142"/>
      <c r="CU35" s="142"/>
      <c r="CV35" s="142"/>
    </row>
    <row r="36" spans="1:100" s="86" customFormat="1" ht="17.25" customHeight="1" thickBot="1">
      <c r="A36" s="644" t="s">
        <v>239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6"/>
      <c r="S36" s="135"/>
      <c r="T36" s="554"/>
      <c r="U36" s="555"/>
      <c r="V36" s="555"/>
      <c r="W36" s="556"/>
      <c r="X36" s="149">
        <f>X35+1</f>
        <v>43251</v>
      </c>
      <c r="Y36" s="150">
        <f t="shared" si="1"/>
        <v>43251</v>
      </c>
      <c r="Z36" s="562" t="str">
        <f>VLOOKUP('H30ごみ収集計画'!M45,'松尾ルート'!$W$52:$X$66,2,0)</f>
        <v>   </v>
      </c>
      <c r="AA36" s="667"/>
      <c r="AB36" s="559"/>
      <c r="AC36" s="560"/>
      <c r="AD36" s="560"/>
      <c r="AE36" s="561"/>
      <c r="AF36" s="151">
        <f t="shared" si="15"/>
        <v>43312</v>
      </c>
      <c r="AG36" s="150">
        <f t="shared" si="3"/>
        <v>43312</v>
      </c>
      <c r="AH36" s="562" t="str">
        <f>VLOOKUP('H30ごみ収集計画'!AE45,'松尾ルート'!$W$52:$X$66,2,0)</f>
        <v>   </v>
      </c>
      <c r="AI36" s="563"/>
      <c r="AJ36" s="39"/>
      <c r="AK36" s="192">
        <f>AK35+1</f>
        <v>43343</v>
      </c>
      <c r="AL36" s="153">
        <f t="shared" si="4"/>
        <v>43343</v>
      </c>
      <c r="AM36" s="580" t="str">
        <f>VLOOKUP('H30ごみ収集計画'!AN45,'松尾ルート'!$W$52:$X$66,2,0)</f>
        <v>可燃ごみ</v>
      </c>
      <c r="AN36" s="581"/>
      <c r="AO36" s="559"/>
      <c r="AP36" s="560"/>
      <c r="AQ36" s="560"/>
      <c r="AR36" s="560"/>
      <c r="AS36" s="151">
        <f t="shared" si="18"/>
        <v>43404</v>
      </c>
      <c r="AT36" s="153">
        <f t="shared" si="6"/>
        <v>43404</v>
      </c>
      <c r="AU36" s="564" t="str">
        <f>VLOOKUP('H30ごみ収集計画'!BF45,'松尾ルート'!$W$52:$X$66,2,0)</f>
        <v>   </v>
      </c>
      <c r="AV36" s="565"/>
      <c r="AW36" s="559"/>
      <c r="AX36" s="560"/>
      <c r="AY36" s="560"/>
      <c r="AZ36" s="566"/>
      <c r="BA36" s="191"/>
      <c r="BB36" s="192">
        <f>BB35+1</f>
        <v>43465</v>
      </c>
      <c r="BC36" s="153">
        <f t="shared" si="8"/>
        <v>43465</v>
      </c>
      <c r="BD36" s="552" t="s">
        <v>53</v>
      </c>
      <c r="BE36" s="602"/>
      <c r="BF36" s="152">
        <f t="shared" si="21"/>
        <v>43496</v>
      </c>
      <c r="BG36" s="153">
        <f t="shared" si="9"/>
        <v>43496</v>
      </c>
      <c r="BH36" s="552" t="str">
        <f>VLOOKUP('H30ごみ収集計画'!CG45,'松尾ルート'!$W$52:$X$66,2,0)</f>
        <v>   </v>
      </c>
      <c r="BI36" s="602"/>
      <c r="BJ36" s="131"/>
      <c r="BK36" s="132"/>
      <c r="BL36" s="132"/>
      <c r="BM36" s="133"/>
      <c r="BN36" s="152">
        <f t="shared" si="23"/>
        <v>43555</v>
      </c>
      <c r="BO36" s="153">
        <f t="shared" si="11"/>
        <v>43555</v>
      </c>
      <c r="BP36" s="552" t="str">
        <f>VLOOKUP('H30ごみ収集計画'!CY45,'松尾ルート'!$W$52:$X$66,2,0)</f>
        <v>   </v>
      </c>
      <c r="BQ36" s="553"/>
      <c r="CA36" s="141"/>
      <c r="CB36" s="142"/>
      <c r="CC36" s="142"/>
      <c r="CD36" s="142"/>
      <c r="CE36" s="142"/>
      <c r="CF36" s="141"/>
      <c r="CG36" s="142"/>
      <c r="CH36" s="142"/>
      <c r="CI36" s="142"/>
      <c r="CJ36" s="142"/>
      <c r="CK36" s="141"/>
      <c r="CL36" s="142"/>
      <c r="CM36" s="142"/>
      <c r="CN36" s="142"/>
      <c r="CO36" s="142"/>
      <c r="CP36" s="141"/>
      <c r="CQ36" s="142"/>
      <c r="CR36" s="142"/>
      <c r="CS36" s="142"/>
      <c r="CT36" s="142"/>
      <c r="CU36" s="142"/>
      <c r="CV36" s="142"/>
    </row>
    <row r="37" spans="1:115" s="48" customFormat="1" ht="4.5" customHeight="1" thickTop="1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9"/>
      <c r="S37" s="135"/>
      <c r="T37" s="83"/>
      <c r="U37" s="84"/>
      <c r="Y37" s="83"/>
      <c r="AC37" s="118"/>
      <c r="AD37" s="118"/>
      <c r="AE37" s="118"/>
      <c r="AF37" s="118"/>
      <c r="AG37" s="118"/>
      <c r="AH37" s="118"/>
      <c r="AI37" s="118"/>
      <c r="AJ37" s="82"/>
      <c r="AK37" s="83"/>
      <c r="AL37" s="84"/>
      <c r="AP37" s="83"/>
      <c r="AT37" s="118"/>
      <c r="AU37" s="118"/>
      <c r="AV37" s="118"/>
      <c r="AW37" s="118"/>
      <c r="AX37" s="118"/>
      <c r="AY37" s="118"/>
      <c r="AZ37" s="118"/>
      <c r="BA37" s="82"/>
      <c r="BB37" s="624" t="s">
        <v>235</v>
      </c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118"/>
      <c r="BS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5"/>
      <c r="DB37" s="85"/>
      <c r="DC37" s="85"/>
      <c r="DD37" s="85"/>
      <c r="DE37" s="85"/>
      <c r="DH37" s="85"/>
      <c r="DI37" s="85"/>
      <c r="DJ37" s="85"/>
      <c r="DK37" s="85"/>
    </row>
    <row r="38" spans="1:115" s="48" customFormat="1" ht="18.75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  <c r="S38" s="135"/>
      <c r="T38" s="603" t="s">
        <v>35</v>
      </c>
      <c r="U38" s="604"/>
      <c r="V38" s="604"/>
      <c r="W38" s="605"/>
      <c r="X38" s="606" t="s">
        <v>108</v>
      </c>
      <c r="Y38" s="607"/>
      <c r="Z38" s="310" t="s">
        <v>110</v>
      </c>
      <c r="AA38" s="311"/>
      <c r="AB38" s="311"/>
      <c r="AC38" s="312"/>
      <c r="AD38" s="312"/>
      <c r="AE38" s="312"/>
      <c r="AF38" s="312"/>
      <c r="AG38" s="312"/>
      <c r="AH38" s="312"/>
      <c r="AI38" s="313"/>
      <c r="AJ38" s="103"/>
      <c r="AK38" s="107"/>
      <c r="AL38" s="623" t="s">
        <v>236</v>
      </c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117"/>
      <c r="BA38" s="103"/>
      <c r="BB38" s="626"/>
      <c r="BC38" s="626"/>
      <c r="BD38" s="626"/>
      <c r="BE38" s="626"/>
      <c r="BF38" s="626"/>
      <c r="BG38" s="626"/>
      <c r="BH38" s="626"/>
      <c r="BI38" s="626"/>
      <c r="BJ38" s="626"/>
      <c r="BK38" s="626"/>
      <c r="BL38" s="626"/>
      <c r="BM38" s="626"/>
      <c r="BN38" s="626"/>
      <c r="BO38" s="626"/>
      <c r="BP38" s="626"/>
      <c r="BQ38" s="117"/>
      <c r="BS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5"/>
      <c r="DB38" s="85"/>
      <c r="DC38" s="85"/>
      <c r="DD38" s="85"/>
      <c r="DE38" s="85"/>
      <c r="DH38" s="85"/>
      <c r="DI38" s="85"/>
      <c r="DJ38" s="85"/>
      <c r="DK38" s="85"/>
    </row>
    <row r="39" spans="1:115" s="48" customFormat="1" ht="15.75" customHeight="1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9"/>
      <c r="S39" s="103"/>
      <c r="T39" s="307"/>
      <c r="U39" s="308"/>
      <c r="V39" s="309"/>
      <c r="W39" s="309"/>
      <c r="Y39" s="83"/>
      <c r="Z39" s="314"/>
      <c r="AA39" s="315"/>
      <c r="AB39" s="315"/>
      <c r="AC39" s="316"/>
      <c r="AD39" s="316"/>
      <c r="AE39" s="316"/>
      <c r="AF39" s="316"/>
      <c r="AG39" s="316"/>
      <c r="AH39" s="316"/>
      <c r="AI39" s="316"/>
      <c r="AJ39" s="103"/>
      <c r="AK39" s="117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3"/>
      <c r="AW39" s="623"/>
      <c r="AX39" s="623"/>
      <c r="AY39" s="623"/>
      <c r="AZ39" s="117"/>
      <c r="BA39" s="103"/>
      <c r="BB39" s="626"/>
      <c r="BC39" s="626"/>
      <c r="BD39" s="626"/>
      <c r="BE39" s="626"/>
      <c r="BF39" s="626"/>
      <c r="BG39" s="626"/>
      <c r="BH39" s="626"/>
      <c r="BI39" s="626"/>
      <c r="BJ39" s="626"/>
      <c r="BK39" s="626"/>
      <c r="BL39" s="626"/>
      <c r="BM39" s="626"/>
      <c r="BN39" s="626"/>
      <c r="BO39" s="626"/>
      <c r="BP39" s="626"/>
      <c r="BQ39" s="117"/>
      <c r="BS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5"/>
      <c r="DB39" s="85"/>
      <c r="DC39" s="85"/>
      <c r="DD39" s="85"/>
      <c r="DE39" s="85"/>
      <c r="DH39" s="85"/>
      <c r="DI39" s="85"/>
      <c r="DJ39" s="85"/>
      <c r="DK39" s="85"/>
    </row>
    <row r="40" spans="1:115" s="48" customFormat="1" ht="18.75" customHeight="1">
      <c r="A40" s="647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9"/>
      <c r="S40" s="103"/>
      <c r="T40" s="474" t="s">
        <v>34</v>
      </c>
      <c r="U40" s="475"/>
      <c r="V40" s="475"/>
      <c r="W40" s="476"/>
      <c r="X40" s="575" t="s">
        <v>108</v>
      </c>
      <c r="Y40" s="575"/>
      <c r="Z40" s="596" t="s">
        <v>111</v>
      </c>
      <c r="AA40" s="597"/>
      <c r="AB40" s="597"/>
      <c r="AC40" s="597"/>
      <c r="AD40" s="597"/>
      <c r="AE40" s="597"/>
      <c r="AF40" s="597"/>
      <c r="AG40" s="597"/>
      <c r="AH40" s="597"/>
      <c r="AI40" s="598"/>
      <c r="AJ40" s="103"/>
      <c r="AK40" s="117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117"/>
      <c r="BA40" s="103"/>
      <c r="BB40" s="501" t="s">
        <v>219</v>
      </c>
      <c r="BC40" s="501"/>
      <c r="BD40" s="501"/>
      <c r="BE40" s="501"/>
      <c r="BF40" s="501" t="s">
        <v>230</v>
      </c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S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5"/>
      <c r="DB40" s="85"/>
      <c r="DC40" s="85"/>
      <c r="DD40" s="85"/>
      <c r="DE40" s="85"/>
      <c r="DH40" s="85"/>
      <c r="DI40" s="85"/>
      <c r="DJ40" s="85"/>
      <c r="DK40" s="85"/>
    </row>
    <row r="41" spans="1:115" s="48" customFormat="1" ht="18.75" customHeight="1">
      <c r="A41" s="650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2"/>
      <c r="S41" s="103"/>
      <c r="T41" s="671"/>
      <c r="U41" s="672"/>
      <c r="V41" s="672"/>
      <c r="W41" s="673"/>
      <c r="X41" s="575"/>
      <c r="Y41" s="575"/>
      <c r="Z41" s="668"/>
      <c r="AA41" s="669"/>
      <c r="AB41" s="669"/>
      <c r="AC41" s="669"/>
      <c r="AD41" s="669"/>
      <c r="AE41" s="669"/>
      <c r="AF41" s="669"/>
      <c r="AG41" s="669"/>
      <c r="AH41" s="669"/>
      <c r="AI41" s="670"/>
      <c r="AJ41" s="103"/>
      <c r="AK41" s="112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106"/>
      <c r="BA41" s="103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S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5"/>
      <c r="DB41" s="85"/>
      <c r="DC41" s="85"/>
      <c r="DD41" s="85"/>
      <c r="DE41" s="85"/>
      <c r="DH41" s="85"/>
      <c r="DI41" s="85"/>
      <c r="DJ41" s="85"/>
      <c r="DK41" s="85"/>
    </row>
    <row r="42" spans="1:115" s="48" customFormat="1" ht="18.7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03"/>
      <c r="T42" s="671"/>
      <c r="U42" s="672"/>
      <c r="V42" s="672"/>
      <c r="W42" s="673"/>
      <c r="X42" s="575"/>
      <c r="Y42" s="575"/>
      <c r="Z42" s="668" t="s">
        <v>107</v>
      </c>
      <c r="AA42" s="669"/>
      <c r="AB42" s="669"/>
      <c r="AC42" s="669"/>
      <c r="AD42" s="669"/>
      <c r="AE42" s="669"/>
      <c r="AF42" s="669"/>
      <c r="AG42" s="669"/>
      <c r="AH42" s="669"/>
      <c r="AI42" s="670"/>
      <c r="AJ42" s="103"/>
      <c r="AK42" s="107"/>
      <c r="AL42" s="119"/>
      <c r="AM42" s="119"/>
      <c r="AN42" s="114"/>
      <c r="AO42" s="107"/>
      <c r="AP42" s="108"/>
      <c r="AQ42" s="104"/>
      <c r="AR42" s="105"/>
      <c r="AS42" s="105"/>
      <c r="AT42" s="106"/>
      <c r="AU42" s="106"/>
      <c r="AV42" s="106"/>
      <c r="AW42" s="106"/>
      <c r="AX42" s="106"/>
      <c r="AY42" s="106"/>
      <c r="AZ42" s="106"/>
      <c r="BA42" s="103"/>
      <c r="BB42" s="501"/>
      <c r="BC42" s="501"/>
      <c r="BD42" s="501"/>
      <c r="BE42" s="501"/>
      <c r="BF42" s="502" t="s">
        <v>231</v>
      </c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S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5"/>
      <c r="DB42" s="85"/>
      <c r="DC42" s="85"/>
      <c r="DD42" s="85"/>
      <c r="DE42" s="85"/>
      <c r="DH42" s="85"/>
      <c r="DI42" s="85"/>
      <c r="DJ42" s="85"/>
      <c r="DK42" s="85"/>
    </row>
    <row r="43" spans="1:115" s="48" customFormat="1" ht="18.75" customHeight="1">
      <c r="A43" s="644" t="s">
        <v>240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6"/>
      <c r="S43" s="103"/>
      <c r="T43" s="477"/>
      <c r="U43" s="478"/>
      <c r="V43" s="478"/>
      <c r="W43" s="479"/>
      <c r="X43" s="575"/>
      <c r="Y43" s="575"/>
      <c r="Z43" s="599"/>
      <c r="AA43" s="600"/>
      <c r="AB43" s="600"/>
      <c r="AC43" s="600"/>
      <c r="AD43" s="600"/>
      <c r="AE43" s="600"/>
      <c r="AF43" s="600"/>
      <c r="AG43" s="600"/>
      <c r="AH43" s="600"/>
      <c r="AI43" s="601"/>
      <c r="AJ43" s="103"/>
      <c r="AK43" s="576" t="s">
        <v>217</v>
      </c>
      <c r="AL43" s="577"/>
      <c r="AM43" s="577"/>
      <c r="AN43" s="503" t="s">
        <v>237</v>
      </c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4"/>
      <c r="AZ43" s="326"/>
      <c r="BA43" s="103"/>
      <c r="BB43" s="501"/>
      <c r="BC43" s="501"/>
      <c r="BD43" s="501"/>
      <c r="BE43" s="501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S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5"/>
      <c r="DB43" s="85"/>
      <c r="DC43" s="85"/>
      <c r="DD43" s="85"/>
      <c r="DE43" s="85"/>
      <c r="DH43" s="85"/>
      <c r="DI43" s="85"/>
      <c r="DJ43" s="85"/>
      <c r="DK43" s="85"/>
    </row>
    <row r="44" spans="1:115" s="48" customFormat="1" ht="18.75" customHeight="1">
      <c r="A44" s="647"/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9"/>
      <c r="S44" s="103"/>
      <c r="T44" s="307"/>
      <c r="U44" s="308"/>
      <c r="V44" s="309"/>
      <c r="W44" s="309"/>
      <c r="Y44" s="83"/>
      <c r="Z44" s="314"/>
      <c r="AA44" s="315"/>
      <c r="AB44" s="315"/>
      <c r="AC44" s="316"/>
      <c r="AD44" s="316"/>
      <c r="AE44" s="316"/>
      <c r="AF44" s="316"/>
      <c r="AG44" s="316"/>
      <c r="AH44" s="316"/>
      <c r="AI44" s="316"/>
      <c r="AJ44" s="103"/>
      <c r="AK44" s="578"/>
      <c r="AL44" s="579"/>
      <c r="AM44" s="579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3"/>
      <c r="AZ44" s="326"/>
      <c r="BA44" s="103"/>
      <c r="BS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5"/>
      <c r="DB44" s="85"/>
      <c r="DC44" s="85"/>
      <c r="DD44" s="85"/>
      <c r="DE44" s="85"/>
      <c r="DH44" s="85"/>
      <c r="DI44" s="85"/>
      <c r="DJ44" s="85"/>
      <c r="DK44" s="85"/>
    </row>
    <row r="45" spans="1:115" s="48" customFormat="1" ht="18.75" customHeight="1">
      <c r="A45" s="647"/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9"/>
      <c r="S45" s="103"/>
      <c r="T45" s="569" t="s">
        <v>116</v>
      </c>
      <c r="U45" s="570"/>
      <c r="V45" s="570"/>
      <c r="W45" s="571"/>
      <c r="X45" s="480" t="s">
        <v>108</v>
      </c>
      <c r="Y45" s="575"/>
      <c r="Z45" s="317" t="s">
        <v>216</v>
      </c>
      <c r="AA45" s="318"/>
      <c r="AB45" s="318"/>
      <c r="AC45" s="319"/>
      <c r="AD45" s="319"/>
      <c r="AE45" s="319"/>
      <c r="AF45" s="319"/>
      <c r="AG45" s="319"/>
      <c r="AH45" s="319"/>
      <c r="AI45" s="320"/>
      <c r="AJ45" s="103"/>
      <c r="AK45" s="578"/>
      <c r="AL45" s="579"/>
      <c r="AM45" s="579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3"/>
      <c r="AZ45" s="326"/>
      <c r="BA45" s="103"/>
      <c r="BS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5"/>
      <c r="DB45" s="85"/>
      <c r="DC45" s="85"/>
      <c r="DD45" s="85"/>
      <c r="DE45" s="85"/>
      <c r="DH45" s="85"/>
      <c r="DI45" s="85"/>
      <c r="DJ45" s="85"/>
      <c r="DK45" s="85"/>
    </row>
    <row r="46" spans="1:115" s="48" customFormat="1" ht="18.75" customHeight="1">
      <c r="A46" s="647"/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103"/>
      <c r="T46" s="572"/>
      <c r="U46" s="573"/>
      <c r="V46" s="573"/>
      <c r="W46" s="574"/>
      <c r="X46" s="480"/>
      <c r="Y46" s="575"/>
      <c r="Z46" s="321" t="s">
        <v>117</v>
      </c>
      <c r="AA46" s="322"/>
      <c r="AB46" s="322"/>
      <c r="AC46" s="323"/>
      <c r="AD46" s="323"/>
      <c r="AE46" s="323"/>
      <c r="AF46" s="323"/>
      <c r="AG46" s="323"/>
      <c r="AH46" s="323"/>
      <c r="AI46" s="324"/>
      <c r="AJ46" s="103"/>
      <c r="AK46" s="488" t="s">
        <v>218</v>
      </c>
      <c r="AL46" s="489"/>
      <c r="AM46" s="489"/>
      <c r="AN46" s="492" t="s">
        <v>238</v>
      </c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3"/>
      <c r="AZ46" s="326"/>
      <c r="BA46" s="103"/>
      <c r="BB46" s="496" t="s">
        <v>241</v>
      </c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S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5"/>
      <c r="DB46" s="85"/>
      <c r="DC46" s="85"/>
      <c r="DD46" s="85"/>
      <c r="DE46" s="85"/>
      <c r="DH46" s="85"/>
      <c r="DI46" s="85"/>
      <c r="DJ46" s="85"/>
      <c r="DK46" s="85"/>
    </row>
    <row r="47" spans="1:115" s="48" customFormat="1" ht="18.75" customHeight="1">
      <c r="A47" s="647"/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9"/>
      <c r="S47" s="103"/>
      <c r="T47" s="307"/>
      <c r="U47" s="308"/>
      <c r="V47" s="309"/>
      <c r="W47" s="309"/>
      <c r="Y47" s="83"/>
      <c r="Z47" s="314"/>
      <c r="AA47" s="315"/>
      <c r="AB47" s="315"/>
      <c r="AC47" s="316"/>
      <c r="AD47" s="316"/>
      <c r="AE47" s="316"/>
      <c r="AF47" s="316"/>
      <c r="AG47" s="316"/>
      <c r="AH47" s="316"/>
      <c r="AI47" s="316"/>
      <c r="AJ47" s="103"/>
      <c r="AK47" s="488"/>
      <c r="AL47" s="489"/>
      <c r="AM47" s="489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3"/>
      <c r="AZ47" s="326"/>
      <c r="BA47" s="103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S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5"/>
      <c r="DB47" s="85"/>
      <c r="DC47" s="85"/>
      <c r="DD47" s="85"/>
      <c r="DE47" s="85"/>
      <c r="DH47" s="85"/>
      <c r="DI47" s="85"/>
      <c r="DJ47" s="85"/>
      <c r="DK47" s="85"/>
    </row>
    <row r="48" spans="1:115" s="48" customFormat="1" ht="18.75" customHeight="1">
      <c r="A48" s="647"/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9"/>
      <c r="S48" s="103"/>
      <c r="T48" s="654" t="s">
        <v>106</v>
      </c>
      <c r="U48" s="655"/>
      <c r="V48" s="655"/>
      <c r="W48" s="656"/>
      <c r="X48" s="575" t="s">
        <v>108</v>
      </c>
      <c r="Y48" s="575"/>
      <c r="Z48" s="596" t="s">
        <v>109</v>
      </c>
      <c r="AA48" s="597"/>
      <c r="AB48" s="597"/>
      <c r="AC48" s="597"/>
      <c r="AD48" s="597"/>
      <c r="AE48" s="597"/>
      <c r="AF48" s="597"/>
      <c r="AG48" s="597"/>
      <c r="AH48" s="597"/>
      <c r="AI48" s="598"/>
      <c r="AJ48" s="103"/>
      <c r="AK48" s="490"/>
      <c r="AL48" s="491"/>
      <c r="AM48" s="491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5"/>
      <c r="AZ48" s="326"/>
      <c r="BA48" s="103"/>
      <c r="BB48" s="496"/>
      <c r="BC48" s="496"/>
      <c r="BD48" s="496"/>
      <c r="BE48" s="496"/>
      <c r="BF48" s="496"/>
      <c r="BG48" s="496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S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5"/>
      <c r="DB48" s="85"/>
      <c r="DC48" s="85"/>
      <c r="DD48" s="85"/>
      <c r="DE48" s="85"/>
      <c r="DH48" s="85"/>
      <c r="DI48" s="85"/>
      <c r="DJ48" s="85"/>
      <c r="DK48" s="85"/>
    </row>
    <row r="49" spans="1:80" ht="18.7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2"/>
      <c r="S49" s="103"/>
      <c r="T49" s="657"/>
      <c r="U49" s="658"/>
      <c r="V49" s="658"/>
      <c r="W49" s="659"/>
      <c r="X49" s="575"/>
      <c r="Y49" s="575"/>
      <c r="Z49" s="599"/>
      <c r="AA49" s="600"/>
      <c r="AB49" s="600"/>
      <c r="AC49" s="600"/>
      <c r="AD49" s="600"/>
      <c r="AE49" s="600"/>
      <c r="AF49" s="600"/>
      <c r="AG49" s="600"/>
      <c r="AH49" s="600"/>
      <c r="AI49" s="601"/>
      <c r="AJ49" s="103"/>
      <c r="AK49" s="327"/>
      <c r="AL49" s="327"/>
      <c r="AM49" s="327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103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2:79" ht="42">
      <c r="B50" s="29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S50" s="103"/>
      <c r="AI50" s="21"/>
      <c r="AJ50" s="110"/>
      <c r="AK50" s="115"/>
      <c r="AL50" s="115"/>
      <c r="AM50" s="115"/>
      <c r="AN50" s="115"/>
      <c r="AO50" s="110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05"/>
      <c r="BA50" s="82"/>
      <c r="BB50" s="568"/>
      <c r="BC50" s="568"/>
      <c r="BD50" s="568"/>
      <c r="BE50" s="568"/>
      <c r="BF50" s="593"/>
      <c r="BG50" s="593"/>
      <c r="BH50" s="104"/>
      <c r="BI50" s="105"/>
      <c r="BJ50" s="105"/>
      <c r="BK50" s="106"/>
      <c r="BL50" s="106"/>
      <c r="BM50" s="106"/>
      <c r="BN50" s="106"/>
      <c r="BO50" s="106"/>
      <c r="BP50" s="106"/>
      <c r="BQ50" s="106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30:79" ht="18.75">
      <c r="AD51" s="30"/>
      <c r="AE51" s="30"/>
      <c r="AI51" s="21"/>
      <c r="AJ51" s="21"/>
      <c r="AU51" s="30"/>
      <c r="AV51" s="30"/>
      <c r="AZ51" s="21"/>
      <c r="BB51" s="29"/>
      <c r="BC51" s="2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2:79" ht="18.75">
      <c r="L52" s="30"/>
      <c r="M52" s="30"/>
      <c r="W52" s="33" t="s">
        <v>36</v>
      </c>
      <c r="X52" s="35" t="s">
        <v>52</v>
      </c>
      <c r="AD52" s="30"/>
      <c r="AE52" s="30"/>
      <c r="AI52" s="21"/>
      <c r="AJ52" s="21"/>
      <c r="AW52" s="30"/>
      <c r="AX52" s="30"/>
      <c r="AY52" s="30"/>
      <c r="AZ52" s="21"/>
      <c r="BA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5:79" ht="18.75">
      <c r="E53" s="157"/>
      <c r="F53" s="158"/>
      <c r="L53" s="30"/>
      <c r="M53" s="30"/>
      <c r="W53" s="33" t="s">
        <v>37</v>
      </c>
      <c r="X53" s="33" t="s">
        <v>35</v>
      </c>
      <c r="AF53" s="30"/>
      <c r="AG53" s="30"/>
      <c r="AH53" s="30"/>
      <c r="AI53" s="21"/>
      <c r="AJ53" s="21"/>
      <c r="AW53" s="30"/>
      <c r="AX53" s="30"/>
      <c r="AY53" s="30"/>
      <c r="AZ53" s="21"/>
      <c r="BA53" s="21"/>
      <c r="BL53" s="30"/>
      <c r="BM53" s="30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5:79" ht="18.75">
      <c r="E54" s="157"/>
      <c r="F54" s="157"/>
      <c r="N54" s="30"/>
      <c r="O54" s="30"/>
      <c r="P54" s="30"/>
      <c r="W54" s="35" t="s">
        <v>70</v>
      </c>
      <c r="X54" s="33" t="s">
        <v>34</v>
      </c>
      <c r="AF54" s="30"/>
      <c r="AG54" s="30"/>
      <c r="AH54" s="30"/>
      <c r="AI54" s="21"/>
      <c r="AJ54" s="21"/>
      <c r="AW54" s="30"/>
      <c r="AX54" s="30"/>
      <c r="AY54" s="30"/>
      <c r="AZ54" s="21"/>
      <c r="BA54" s="21"/>
      <c r="BL54" s="30"/>
      <c r="BM54" s="30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5:79" ht="18.75">
      <c r="E55" s="158"/>
      <c r="F55" s="157"/>
      <c r="N55" s="30"/>
      <c r="O55" s="30"/>
      <c r="P55" s="30"/>
      <c r="W55" s="35"/>
      <c r="X55" s="33"/>
      <c r="AF55" s="30"/>
      <c r="AG55" s="30"/>
      <c r="AH55" s="30"/>
      <c r="AI55" s="21"/>
      <c r="AJ55" s="21"/>
      <c r="AW55" s="30"/>
      <c r="AX55" s="30"/>
      <c r="AY55" s="30"/>
      <c r="AZ55" s="21"/>
      <c r="BA55" s="21"/>
      <c r="BN55" s="30"/>
      <c r="BO55" s="30"/>
      <c r="BP55" s="30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5:79" ht="18.75">
      <c r="E56" s="158"/>
      <c r="F56" s="157"/>
      <c r="N56" s="30"/>
      <c r="O56" s="30"/>
      <c r="P56" s="30"/>
      <c r="W56" s="35"/>
      <c r="X56" s="33"/>
      <c r="AF56" s="30"/>
      <c r="AG56" s="30"/>
      <c r="AH56" s="30"/>
      <c r="AI56" s="21"/>
      <c r="AJ56" s="21"/>
      <c r="AV56" s="23"/>
      <c r="AZ56" s="21"/>
      <c r="BA56" s="21"/>
      <c r="BN56" s="30"/>
      <c r="BO56" s="30"/>
      <c r="BP56" s="30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5:79" ht="18.75">
      <c r="E57" s="158"/>
      <c r="F57" s="158"/>
      <c r="N57" s="30"/>
      <c r="O57" s="30"/>
      <c r="P57" s="30"/>
      <c r="W57" s="33" t="s">
        <v>38</v>
      </c>
      <c r="X57" s="35" t="s">
        <v>116</v>
      </c>
      <c r="AE57" s="23"/>
      <c r="AI57" s="21"/>
      <c r="AJ57" s="21"/>
      <c r="AV57" s="22"/>
      <c r="AZ57" s="21"/>
      <c r="BA57" s="21"/>
      <c r="BN57" s="30"/>
      <c r="BO57" s="30"/>
      <c r="BP57" s="30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5:79" ht="18.75">
      <c r="E58" s="157"/>
      <c r="F58" s="158"/>
      <c r="M58" s="159"/>
      <c r="W58" s="81" t="s">
        <v>105</v>
      </c>
      <c r="X58" s="33" t="s">
        <v>51</v>
      </c>
      <c r="AE58" s="22"/>
      <c r="AI58" s="21"/>
      <c r="AJ58" s="21"/>
      <c r="AV58" s="22"/>
      <c r="AW58" s="23"/>
      <c r="AX58" s="23"/>
      <c r="AY58" s="23"/>
      <c r="AZ58" s="21"/>
      <c r="BA58" s="21"/>
      <c r="BN58" s="30"/>
      <c r="BO58" s="30"/>
      <c r="BP58" s="30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5:79" ht="17.25">
      <c r="E59" s="160"/>
      <c r="F59" s="157"/>
      <c r="M59" s="161"/>
      <c r="W59" s="33">
        <v>0</v>
      </c>
      <c r="X59" s="33" t="s">
        <v>39</v>
      </c>
      <c r="AE59" s="22"/>
      <c r="AF59" s="23"/>
      <c r="AG59" s="23"/>
      <c r="AH59" s="23"/>
      <c r="AI59" s="21"/>
      <c r="AJ59" s="21"/>
      <c r="AU59" s="32"/>
      <c r="AV59" s="32"/>
      <c r="AW59" s="22"/>
      <c r="AX59" s="22"/>
      <c r="AY59" s="22"/>
      <c r="AZ59" s="21"/>
      <c r="BA59" s="21"/>
      <c r="BM59" s="23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5:79" ht="17.25">
      <c r="E60" s="157"/>
      <c r="F60" s="157"/>
      <c r="M60" s="161"/>
      <c r="N60" s="159"/>
      <c r="O60" s="159"/>
      <c r="P60" s="159"/>
      <c r="W60" s="33" t="s">
        <v>40</v>
      </c>
      <c r="X60" s="34" t="s">
        <v>40</v>
      </c>
      <c r="AD60" s="32"/>
      <c r="AE60" s="32"/>
      <c r="AF60" s="22"/>
      <c r="AG60" s="22"/>
      <c r="AH60" s="22"/>
      <c r="AI60" s="21"/>
      <c r="AJ60" s="21"/>
      <c r="AV60" s="32"/>
      <c r="AW60" s="22"/>
      <c r="AX60" s="22"/>
      <c r="AY60" s="22"/>
      <c r="AZ60" s="21"/>
      <c r="BA60" s="21"/>
      <c r="BM60" s="22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5:79" ht="17.25">
      <c r="E61" s="157"/>
      <c r="F61" s="162"/>
      <c r="L61" s="32"/>
      <c r="M61" s="32"/>
      <c r="N61" s="161"/>
      <c r="O61" s="161"/>
      <c r="P61" s="161"/>
      <c r="W61" s="33" t="s">
        <v>41</v>
      </c>
      <c r="X61" s="34" t="s">
        <v>41</v>
      </c>
      <c r="AE61" s="32"/>
      <c r="AF61" s="22"/>
      <c r="AG61" s="22"/>
      <c r="AH61" s="22"/>
      <c r="AI61" s="21"/>
      <c r="AJ61" s="21"/>
      <c r="AV61" s="32"/>
      <c r="AW61" s="22"/>
      <c r="AX61" s="22"/>
      <c r="AY61" s="22"/>
      <c r="AZ61" s="21"/>
      <c r="BA61" s="21"/>
      <c r="BM61" s="22"/>
      <c r="BN61" s="23"/>
      <c r="BO61" s="23"/>
      <c r="BP61" s="23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5:79" ht="17.25">
      <c r="E62" s="157"/>
      <c r="F62" s="162"/>
      <c r="M62" s="32"/>
      <c r="N62" s="161"/>
      <c r="O62" s="161"/>
      <c r="P62" s="161"/>
      <c r="W62" s="33" t="s">
        <v>42</v>
      </c>
      <c r="X62" s="34" t="s">
        <v>42</v>
      </c>
      <c r="AE62" s="32"/>
      <c r="AF62" s="22"/>
      <c r="AG62" s="22"/>
      <c r="AH62" s="22"/>
      <c r="AI62" s="21"/>
      <c r="AJ62" s="21"/>
      <c r="AV62" s="32"/>
      <c r="AW62" s="32"/>
      <c r="AX62" s="32"/>
      <c r="AY62" s="32"/>
      <c r="AZ62" s="21"/>
      <c r="BA62" s="21"/>
      <c r="BL62" s="32"/>
      <c r="BM62" s="32"/>
      <c r="BN62" s="22"/>
      <c r="BO62" s="22"/>
      <c r="BP62" s="22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5:79" ht="17.25">
      <c r="E63" s="157"/>
      <c r="F63" s="162"/>
      <c r="M63" s="32"/>
      <c r="N63" s="161"/>
      <c r="O63" s="161"/>
      <c r="P63" s="161"/>
      <c r="W63" s="33" t="s">
        <v>43</v>
      </c>
      <c r="X63" s="34" t="s">
        <v>43</v>
      </c>
      <c r="AE63" s="32"/>
      <c r="AF63" s="32"/>
      <c r="AG63" s="32"/>
      <c r="AH63" s="32"/>
      <c r="AI63" s="21"/>
      <c r="AJ63" s="21"/>
      <c r="AV63" s="23"/>
      <c r="AW63" s="32"/>
      <c r="AX63" s="32"/>
      <c r="AY63" s="32"/>
      <c r="AZ63" s="21"/>
      <c r="BA63" s="21"/>
      <c r="BM63" s="32"/>
      <c r="BN63" s="22"/>
      <c r="BO63" s="22"/>
      <c r="BP63" s="22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5:79" ht="17.25">
      <c r="E64" s="157"/>
      <c r="F64" s="162"/>
      <c r="M64" s="32"/>
      <c r="N64" s="32"/>
      <c r="O64" s="32"/>
      <c r="P64" s="32"/>
      <c r="W64" s="33" t="s">
        <v>44</v>
      </c>
      <c r="X64" s="34" t="s">
        <v>33</v>
      </c>
      <c r="AE64" s="23"/>
      <c r="AF64" s="32"/>
      <c r="AG64" s="32"/>
      <c r="AH64" s="32"/>
      <c r="AI64" s="21"/>
      <c r="AJ64" s="21"/>
      <c r="AV64" s="20"/>
      <c r="AW64" s="32"/>
      <c r="AX64" s="32"/>
      <c r="AY64" s="32"/>
      <c r="AZ64" s="21"/>
      <c r="BA64" s="21"/>
      <c r="BM64" s="32"/>
      <c r="BN64" s="22"/>
      <c r="BO64" s="22"/>
      <c r="BP64" s="22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5:79" ht="17.25">
      <c r="E65" s="157"/>
      <c r="F65" s="162"/>
      <c r="M65" s="159"/>
      <c r="N65" s="32"/>
      <c r="O65" s="32"/>
      <c r="P65" s="32"/>
      <c r="W65" s="33" t="s">
        <v>45</v>
      </c>
      <c r="X65" s="34" t="s">
        <v>45</v>
      </c>
      <c r="AE65" s="20"/>
      <c r="AF65" s="32"/>
      <c r="AG65" s="32"/>
      <c r="AH65" s="32"/>
      <c r="AI65" s="21"/>
      <c r="AJ65" s="21"/>
      <c r="AV65" s="20"/>
      <c r="AW65" s="23"/>
      <c r="AX65" s="23"/>
      <c r="AY65" s="23"/>
      <c r="AZ65" s="21"/>
      <c r="BA65" s="21"/>
      <c r="BM65" s="32"/>
      <c r="BN65" s="32"/>
      <c r="BO65" s="32"/>
      <c r="BP65" s="32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5:79" ht="17.25">
      <c r="E66" s="157"/>
      <c r="F66" s="162"/>
      <c r="M66" s="163"/>
      <c r="N66" s="32"/>
      <c r="O66" s="32"/>
      <c r="P66" s="32"/>
      <c r="W66" s="35"/>
      <c r="X66" s="36"/>
      <c r="AE66" s="20"/>
      <c r="AF66" s="23"/>
      <c r="AG66" s="23"/>
      <c r="AH66" s="23"/>
      <c r="AI66" s="21"/>
      <c r="AJ66" s="21"/>
      <c r="AV66" s="20"/>
      <c r="AW66" s="20"/>
      <c r="AX66" s="20"/>
      <c r="AY66" s="20"/>
      <c r="AZ66" s="21"/>
      <c r="BA66" s="21"/>
      <c r="BM66" s="23"/>
      <c r="BN66" s="32"/>
      <c r="BO66" s="32"/>
      <c r="BP66" s="32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5:79" ht="17.25">
      <c r="E67" s="158"/>
      <c r="F67" s="164"/>
      <c r="M67" s="163"/>
      <c r="N67" s="159"/>
      <c r="O67" s="159"/>
      <c r="P67" s="159"/>
      <c r="AE67" s="20"/>
      <c r="AF67" s="20"/>
      <c r="AG67" s="20"/>
      <c r="AH67" s="20"/>
      <c r="AI67" s="21"/>
      <c r="AJ67" s="21"/>
      <c r="AV67" s="20"/>
      <c r="AW67" s="20"/>
      <c r="AX67" s="20"/>
      <c r="AY67" s="20"/>
      <c r="AZ67" s="21"/>
      <c r="BA67" s="21"/>
      <c r="BM67" s="20"/>
      <c r="BN67" s="32"/>
      <c r="BO67" s="32"/>
      <c r="BP67" s="32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3:79" ht="17.25">
      <c r="M68" s="163"/>
      <c r="N68" s="163"/>
      <c r="O68" s="163"/>
      <c r="P68" s="163"/>
      <c r="AE68" s="20"/>
      <c r="AF68" s="20"/>
      <c r="AG68" s="20"/>
      <c r="AH68" s="20"/>
      <c r="AI68" s="21"/>
      <c r="AJ68" s="21"/>
      <c r="AU68" s="32"/>
      <c r="AV68" s="32"/>
      <c r="AW68" s="20"/>
      <c r="AX68" s="20"/>
      <c r="AY68" s="20"/>
      <c r="AZ68" s="21"/>
      <c r="BA68" s="21"/>
      <c r="BM68" s="20"/>
      <c r="BN68" s="23"/>
      <c r="BO68" s="23"/>
      <c r="BP68" s="23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3:79" ht="17.25">
      <c r="M69" s="163"/>
      <c r="N69" s="163"/>
      <c r="O69" s="163"/>
      <c r="P69" s="163"/>
      <c r="AD69" s="32"/>
      <c r="AE69" s="32"/>
      <c r="AF69" s="20"/>
      <c r="AG69" s="20"/>
      <c r="AH69" s="20"/>
      <c r="AI69" s="21"/>
      <c r="AJ69" s="21"/>
      <c r="AU69" s="567"/>
      <c r="AV69" s="32"/>
      <c r="AW69" s="20"/>
      <c r="AX69" s="20"/>
      <c r="AY69" s="20"/>
      <c r="AZ69" s="21"/>
      <c r="BA69" s="21"/>
      <c r="BM69" s="20"/>
      <c r="BN69" s="20"/>
      <c r="BO69" s="20"/>
      <c r="BP69" s="20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2:79" ht="17.25">
      <c r="L70" s="32"/>
      <c r="M70" s="32"/>
      <c r="N70" s="163"/>
      <c r="O70" s="163"/>
      <c r="P70" s="163"/>
      <c r="AD70" s="567"/>
      <c r="AE70" s="32"/>
      <c r="AF70" s="20"/>
      <c r="AG70" s="20"/>
      <c r="AH70" s="20"/>
      <c r="AI70" s="21"/>
      <c r="AJ70" s="21"/>
      <c r="AU70" s="567"/>
      <c r="AV70" s="32"/>
      <c r="AW70" s="32"/>
      <c r="AX70" s="32"/>
      <c r="AY70" s="32"/>
      <c r="AZ70" s="21"/>
      <c r="BA70" s="21"/>
      <c r="BM70" s="20"/>
      <c r="BN70" s="20"/>
      <c r="BO70" s="20"/>
      <c r="BP70" s="20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2:79" ht="17.25">
      <c r="L71" s="567"/>
      <c r="M71" s="32"/>
      <c r="N71" s="163"/>
      <c r="O71" s="163"/>
      <c r="P71" s="163"/>
      <c r="AD71" s="567"/>
      <c r="AE71" s="32"/>
      <c r="AF71" s="32"/>
      <c r="AG71" s="32"/>
      <c r="AH71" s="32"/>
      <c r="AI71" s="21"/>
      <c r="AJ71" s="21"/>
      <c r="AU71" s="23"/>
      <c r="AV71" s="23"/>
      <c r="AW71" s="32"/>
      <c r="AX71" s="32"/>
      <c r="AY71" s="32"/>
      <c r="AZ71" s="21"/>
      <c r="BA71" s="21"/>
      <c r="BL71" s="32"/>
      <c r="BM71" s="32"/>
      <c r="BN71" s="20"/>
      <c r="BO71" s="20"/>
      <c r="BP71" s="20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2:79" ht="17.25">
      <c r="L72" s="567"/>
      <c r="M72" s="32"/>
      <c r="N72" s="32"/>
      <c r="O72" s="32"/>
      <c r="P72" s="32"/>
      <c r="AD72" s="23"/>
      <c r="AE72" s="23"/>
      <c r="AF72" s="32"/>
      <c r="AG72" s="32"/>
      <c r="AH72" s="32"/>
      <c r="AI72" s="21"/>
      <c r="AJ72" s="21"/>
      <c r="AU72" s="22"/>
      <c r="AV72" s="22"/>
      <c r="AW72" s="32"/>
      <c r="AX72" s="32"/>
      <c r="AY72" s="32"/>
      <c r="AZ72" s="21"/>
      <c r="BA72" s="21"/>
      <c r="BL72" s="567"/>
      <c r="BM72" s="32"/>
      <c r="BN72" s="20"/>
      <c r="BO72" s="20"/>
      <c r="BP72" s="20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2:79" ht="17.25">
      <c r="L73" s="159"/>
      <c r="M73" s="159"/>
      <c r="N73" s="32"/>
      <c r="O73" s="32"/>
      <c r="P73" s="32"/>
      <c r="AD73" s="22"/>
      <c r="AE73" s="22"/>
      <c r="AF73" s="32"/>
      <c r="AG73" s="32"/>
      <c r="AH73" s="32"/>
      <c r="AI73" s="21"/>
      <c r="AJ73" s="21"/>
      <c r="AU73" s="22"/>
      <c r="AV73" s="22"/>
      <c r="AW73" s="23"/>
      <c r="AX73" s="23"/>
      <c r="AY73" s="23"/>
      <c r="AZ73" s="21"/>
      <c r="BA73" s="21"/>
      <c r="BL73" s="567"/>
      <c r="BM73" s="32"/>
      <c r="BN73" s="32"/>
      <c r="BO73" s="32"/>
      <c r="BP73" s="32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2:79" ht="17.25">
      <c r="L74" s="161"/>
      <c r="M74" s="161"/>
      <c r="N74" s="32"/>
      <c r="O74" s="32"/>
      <c r="P74" s="32"/>
      <c r="AD74" s="22"/>
      <c r="AE74" s="22"/>
      <c r="AF74" s="23"/>
      <c r="AG74" s="23"/>
      <c r="AH74" s="23"/>
      <c r="AI74" s="21"/>
      <c r="AJ74" s="21"/>
      <c r="AU74" s="32"/>
      <c r="AV74" s="32"/>
      <c r="AW74" s="22"/>
      <c r="AX74" s="22"/>
      <c r="AY74" s="22"/>
      <c r="AZ74" s="21"/>
      <c r="BA74" s="21"/>
      <c r="BL74" s="23"/>
      <c r="BM74" s="23"/>
      <c r="BN74" s="32"/>
      <c r="BO74" s="32"/>
      <c r="BP74" s="32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2:79" ht="17.25">
      <c r="L75" s="161"/>
      <c r="M75" s="161"/>
      <c r="N75" s="159"/>
      <c r="O75" s="159"/>
      <c r="P75" s="159"/>
      <c r="AD75" s="32"/>
      <c r="AE75" s="32"/>
      <c r="AF75" s="22"/>
      <c r="AG75" s="22"/>
      <c r="AH75" s="22"/>
      <c r="AI75" s="21"/>
      <c r="AJ75" s="21"/>
      <c r="AW75" s="22"/>
      <c r="AX75" s="22"/>
      <c r="AY75" s="22"/>
      <c r="AZ75" s="21"/>
      <c r="BA75" s="21"/>
      <c r="BL75" s="22"/>
      <c r="BM75" s="22"/>
      <c r="BN75" s="32"/>
      <c r="BO75" s="32"/>
      <c r="BP75" s="32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2:79" ht="17.25">
      <c r="L76" s="32"/>
      <c r="M76" s="32"/>
      <c r="N76" s="161"/>
      <c r="O76" s="161"/>
      <c r="P76" s="161"/>
      <c r="AF76" s="22"/>
      <c r="AG76" s="22"/>
      <c r="AH76" s="22"/>
      <c r="AI76" s="21"/>
      <c r="AJ76" s="21"/>
      <c r="AV76" s="31"/>
      <c r="AW76" s="32"/>
      <c r="AX76" s="32"/>
      <c r="AY76" s="32"/>
      <c r="AZ76" s="21"/>
      <c r="BA76" s="21"/>
      <c r="BL76" s="22"/>
      <c r="BM76" s="22"/>
      <c r="BN76" s="23"/>
      <c r="BO76" s="23"/>
      <c r="BP76" s="23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4:79" ht="17.25">
      <c r="N77" s="161"/>
      <c r="O77" s="161"/>
      <c r="P77" s="161"/>
      <c r="AE77" s="31"/>
      <c r="AF77" s="32"/>
      <c r="AG77" s="32"/>
      <c r="AH77" s="32"/>
      <c r="AI77" s="21"/>
      <c r="AJ77" s="21"/>
      <c r="AZ77" s="21"/>
      <c r="BA77" s="21"/>
      <c r="BL77" s="32"/>
      <c r="BM77" s="32"/>
      <c r="BN77" s="22"/>
      <c r="BO77" s="22"/>
      <c r="BP77" s="22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3:79" ht="17.25">
      <c r="M78" s="29"/>
      <c r="N78" s="32"/>
      <c r="O78" s="32"/>
      <c r="P78" s="32"/>
      <c r="AI78" s="21"/>
      <c r="AW78" s="31"/>
      <c r="AX78" s="31"/>
      <c r="AY78" s="31"/>
      <c r="BA78" s="21"/>
      <c r="BN78" s="22"/>
      <c r="BO78" s="22"/>
      <c r="BP78" s="22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32:69" ht="17.25">
      <c r="AF79" s="31"/>
      <c r="AG79" s="31"/>
      <c r="AH79" s="31"/>
      <c r="BA79" s="21"/>
      <c r="BM79" s="31"/>
      <c r="BN79" s="32"/>
      <c r="BO79" s="32"/>
      <c r="BP79" s="32"/>
      <c r="BQ79" s="21"/>
    </row>
    <row r="80" spans="14:69" ht="17.25">
      <c r="N80" s="29"/>
      <c r="O80" s="29"/>
      <c r="P80" s="29"/>
      <c r="BA80" s="21"/>
      <c r="BQ80" s="21"/>
    </row>
    <row r="81" spans="66:68" ht="17.25">
      <c r="BN81" s="31"/>
      <c r="BO81" s="31"/>
      <c r="BP81" s="31"/>
    </row>
  </sheetData>
  <sheetProtection password="C705" sheet="1"/>
  <mergeCells count="423">
    <mergeCell ref="A32:R34"/>
    <mergeCell ref="A36:R41"/>
    <mergeCell ref="A43:R49"/>
    <mergeCell ref="T48:W49"/>
    <mergeCell ref="X48:Y49"/>
    <mergeCell ref="Z48:AI49"/>
    <mergeCell ref="T38:W38"/>
    <mergeCell ref="X38:Y38"/>
    <mergeCell ref="X40:Y43"/>
    <mergeCell ref="AH34:AI34"/>
    <mergeCell ref="L71:L72"/>
    <mergeCell ref="BL72:BL73"/>
    <mergeCell ref="A23:F24"/>
    <mergeCell ref="C5:P8"/>
    <mergeCell ref="A9:R10"/>
    <mergeCell ref="BB50:BE50"/>
    <mergeCell ref="BF50:BG50"/>
    <mergeCell ref="AU69:AU70"/>
    <mergeCell ref="AD70:AD71"/>
    <mergeCell ref="AK43:AM45"/>
    <mergeCell ref="Z40:AI41"/>
    <mergeCell ref="Z42:AI43"/>
    <mergeCell ref="T45:W46"/>
    <mergeCell ref="X45:Y46"/>
    <mergeCell ref="AL38:AY41"/>
    <mergeCell ref="T40:W43"/>
    <mergeCell ref="AW36:AZ36"/>
    <mergeCell ref="BD36:BE36"/>
    <mergeCell ref="T36:W36"/>
    <mergeCell ref="Z36:AA36"/>
    <mergeCell ref="AB36:AE36"/>
    <mergeCell ref="AH36:AI36"/>
    <mergeCell ref="AM36:AN36"/>
    <mergeCell ref="AO36:AR36"/>
    <mergeCell ref="AU36:AV36"/>
    <mergeCell ref="BH36:BI36"/>
    <mergeCell ref="BP36:BQ36"/>
    <mergeCell ref="BB37:BP39"/>
    <mergeCell ref="BD35:BE35"/>
    <mergeCell ref="BH35:BI35"/>
    <mergeCell ref="BP35:BQ35"/>
    <mergeCell ref="V35:W35"/>
    <mergeCell ref="Z35:AA35"/>
    <mergeCell ref="AD35:AE35"/>
    <mergeCell ref="AH35:AI35"/>
    <mergeCell ref="AM35:AN35"/>
    <mergeCell ref="V34:W34"/>
    <mergeCell ref="Z34:AA34"/>
    <mergeCell ref="AD34:AE34"/>
    <mergeCell ref="AM34:AN34"/>
    <mergeCell ref="AQ35:AR35"/>
    <mergeCell ref="AU35:AV35"/>
    <mergeCell ref="AY35:AZ35"/>
    <mergeCell ref="AU34:AV34"/>
    <mergeCell ref="BP34:BQ34"/>
    <mergeCell ref="BH33:BI33"/>
    <mergeCell ref="BP33:BQ33"/>
    <mergeCell ref="BD34:BE34"/>
    <mergeCell ref="AQ33:AR33"/>
    <mergeCell ref="AU33:AV33"/>
    <mergeCell ref="BL33:BM33"/>
    <mergeCell ref="AY34:AZ34"/>
    <mergeCell ref="AY33:AZ33"/>
    <mergeCell ref="BH34:BI34"/>
    <mergeCell ref="AQ34:AR34"/>
    <mergeCell ref="BD33:BE33"/>
    <mergeCell ref="AY32:AZ32"/>
    <mergeCell ref="BD32:BE32"/>
    <mergeCell ref="BH32:BI32"/>
    <mergeCell ref="BL32:BM32"/>
    <mergeCell ref="BP32:BQ32"/>
    <mergeCell ref="V33:W33"/>
    <mergeCell ref="Z33:AA33"/>
    <mergeCell ref="AD33:AE33"/>
    <mergeCell ref="AH33:AI33"/>
    <mergeCell ref="AM33:AN33"/>
    <mergeCell ref="BH31:BI31"/>
    <mergeCell ref="BL31:BM31"/>
    <mergeCell ref="BP31:BQ31"/>
    <mergeCell ref="V32:W32"/>
    <mergeCell ref="Z32:AA32"/>
    <mergeCell ref="AD32:AE32"/>
    <mergeCell ref="AH32:AI32"/>
    <mergeCell ref="AM32:AN32"/>
    <mergeCell ref="AQ32:AR32"/>
    <mergeCell ref="AU32:AV32"/>
    <mergeCell ref="BP30:BQ30"/>
    <mergeCell ref="V31:W31"/>
    <mergeCell ref="Z31:AA31"/>
    <mergeCell ref="AD31:AE31"/>
    <mergeCell ref="AH31:AI31"/>
    <mergeCell ref="AM31:AN31"/>
    <mergeCell ref="AQ31:AR31"/>
    <mergeCell ref="AU31:AV31"/>
    <mergeCell ref="AY31:AZ31"/>
    <mergeCell ref="BD31:BE31"/>
    <mergeCell ref="AU30:AV30"/>
    <mergeCell ref="AY30:AZ30"/>
    <mergeCell ref="AQ29:AR29"/>
    <mergeCell ref="BD30:BE30"/>
    <mergeCell ref="BH30:BI30"/>
    <mergeCell ref="BL30:BM30"/>
    <mergeCell ref="BL29:BM29"/>
    <mergeCell ref="V30:W30"/>
    <mergeCell ref="Z30:AA30"/>
    <mergeCell ref="AD30:AE30"/>
    <mergeCell ref="AH30:AI30"/>
    <mergeCell ref="AM30:AN30"/>
    <mergeCell ref="AQ30:AR30"/>
    <mergeCell ref="AY28:AZ28"/>
    <mergeCell ref="BD28:BE28"/>
    <mergeCell ref="BH28:BI28"/>
    <mergeCell ref="BL28:BM28"/>
    <mergeCell ref="BP29:BQ29"/>
    <mergeCell ref="BP28:BQ28"/>
    <mergeCell ref="AY29:AZ29"/>
    <mergeCell ref="BD29:BE29"/>
    <mergeCell ref="BH29:BI29"/>
    <mergeCell ref="V29:W29"/>
    <mergeCell ref="Z29:AA29"/>
    <mergeCell ref="AD29:AE29"/>
    <mergeCell ref="AH29:AI29"/>
    <mergeCell ref="AM29:AN29"/>
    <mergeCell ref="AU29:AV29"/>
    <mergeCell ref="BH27:BI27"/>
    <mergeCell ref="BL27:BM27"/>
    <mergeCell ref="BP27:BQ27"/>
    <mergeCell ref="V28:W28"/>
    <mergeCell ref="Z28:AA28"/>
    <mergeCell ref="AD28:AE28"/>
    <mergeCell ref="AH28:AI28"/>
    <mergeCell ref="AM28:AN28"/>
    <mergeCell ref="AQ28:AR28"/>
    <mergeCell ref="AU28:AV28"/>
    <mergeCell ref="BP26:BQ26"/>
    <mergeCell ref="V27:W27"/>
    <mergeCell ref="Z27:AA27"/>
    <mergeCell ref="AD27:AE27"/>
    <mergeCell ref="AH27:AI27"/>
    <mergeCell ref="AM27:AN27"/>
    <mergeCell ref="AQ27:AR27"/>
    <mergeCell ref="AU27:AV27"/>
    <mergeCell ref="AY27:AZ27"/>
    <mergeCell ref="BD27:BE27"/>
    <mergeCell ref="AQ26:AR26"/>
    <mergeCell ref="AU26:AV26"/>
    <mergeCell ref="AY26:AZ26"/>
    <mergeCell ref="BD26:BE26"/>
    <mergeCell ref="BH26:BI26"/>
    <mergeCell ref="BL26:BM26"/>
    <mergeCell ref="AY25:AZ25"/>
    <mergeCell ref="BD25:BE25"/>
    <mergeCell ref="BH25:BI25"/>
    <mergeCell ref="BL25:BM25"/>
    <mergeCell ref="BP25:BQ25"/>
    <mergeCell ref="V26:W26"/>
    <mergeCell ref="Z26:AA26"/>
    <mergeCell ref="AD26:AE26"/>
    <mergeCell ref="AH26:AI26"/>
    <mergeCell ref="AM26:AN26"/>
    <mergeCell ref="V25:W25"/>
    <mergeCell ref="Z25:AA25"/>
    <mergeCell ref="AD25:AE25"/>
    <mergeCell ref="AU24:AV24"/>
    <mergeCell ref="AY24:AZ24"/>
    <mergeCell ref="BD24:BE24"/>
    <mergeCell ref="AH25:AI25"/>
    <mergeCell ref="AM25:AN25"/>
    <mergeCell ref="AQ25:AR25"/>
    <mergeCell ref="AU25:AV25"/>
    <mergeCell ref="V24:W24"/>
    <mergeCell ref="Z24:AA24"/>
    <mergeCell ref="AD24:AE24"/>
    <mergeCell ref="AH24:AI24"/>
    <mergeCell ref="AM24:AN24"/>
    <mergeCell ref="AQ24:AR24"/>
    <mergeCell ref="BH23:BI23"/>
    <mergeCell ref="BL23:BM23"/>
    <mergeCell ref="BP23:BQ23"/>
    <mergeCell ref="BH24:BI24"/>
    <mergeCell ref="BL24:BM24"/>
    <mergeCell ref="BP24:BQ24"/>
    <mergeCell ref="BP22:BQ22"/>
    <mergeCell ref="V23:W23"/>
    <mergeCell ref="Z23:AA23"/>
    <mergeCell ref="AD23:AE23"/>
    <mergeCell ref="AH23:AI23"/>
    <mergeCell ref="AM23:AN23"/>
    <mergeCell ref="AQ23:AR23"/>
    <mergeCell ref="AU23:AV23"/>
    <mergeCell ref="AY23:AZ23"/>
    <mergeCell ref="BD23:BE23"/>
    <mergeCell ref="AQ22:AR22"/>
    <mergeCell ref="AU22:AV22"/>
    <mergeCell ref="AY22:AZ22"/>
    <mergeCell ref="BD22:BE22"/>
    <mergeCell ref="BH22:BI22"/>
    <mergeCell ref="BL22:BM22"/>
    <mergeCell ref="AY21:AZ21"/>
    <mergeCell ref="BD21:BE21"/>
    <mergeCell ref="BH21:BI21"/>
    <mergeCell ref="BL21:BM21"/>
    <mergeCell ref="BP21:BQ21"/>
    <mergeCell ref="V22:W22"/>
    <mergeCell ref="Z22:AA22"/>
    <mergeCell ref="AD22:AE22"/>
    <mergeCell ref="AH22:AI22"/>
    <mergeCell ref="AM22:AN22"/>
    <mergeCell ref="BH20:BI20"/>
    <mergeCell ref="BL20:BM20"/>
    <mergeCell ref="BP20:BQ20"/>
    <mergeCell ref="V21:W21"/>
    <mergeCell ref="Z21:AA21"/>
    <mergeCell ref="AD21:AE21"/>
    <mergeCell ref="AH21:AI21"/>
    <mergeCell ref="AM21:AN21"/>
    <mergeCell ref="AQ21:AR21"/>
    <mergeCell ref="AU21:AV21"/>
    <mergeCell ref="BP19:BQ19"/>
    <mergeCell ref="V20:W20"/>
    <mergeCell ref="Z20:AA20"/>
    <mergeCell ref="AD20:AE20"/>
    <mergeCell ref="AH20:AI20"/>
    <mergeCell ref="AM20:AN20"/>
    <mergeCell ref="AQ20:AR20"/>
    <mergeCell ref="AU20:AV20"/>
    <mergeCell ref="AY20:AZ20"/>
    <mergeCell ref="BD20:BE20"/>
    <mergeCell ref="AQ19:AR19"/>
    <mergeCell ref="AU19:AV19"/>
    <mergeCell ref="AY19:AZ19"/>
    <mergeCell ref="BD19:BE19"/>
    <mergeCell ref="BH19:BI19"/>
    <mergeCell ref="BL19:BM19"/>
    <mergeCell ref="AY18:AZ18"/>
    <mergeCell ref="BD18:BE18"/>
    <mergeCell ref="BH18:BI18"/>
    <mergeCell ref="BL18:BM18"/>
    <mergeCell ref="BP18:BQ18"/>
    <mergeCell ref="V19:W19"/>
    <mergeCell ref="Z19:AA19"/>
    <mergeCell ref="AD19:AE19"/>
    <mergeCell ref="AH19:AI19"/>
    <mergeCell ref="AM19:AN19"/>
    <mergeCell ref="BH17:BI17"/>
    <mergeCell ref="BL17:BM17"/>
    <mergeCell ref="BP17:BQ17"/>
    <mergeCell ref="V18:W18"/>
    <mergeCell ref="Z18:AA18"/>
    <mergeCell ref="AD18:AE18"/>
    <mergeCell ref="AH18:AI18"/>
    <mergeCell ref="AM18:AN18"/>
    <mergeCell ref="AQ18:AR18"/>
    <mergeCell ref="AU18:AV18"/>
    <mergeCell ref="BP16:BQ16"/>
    <mergeCell ref="V17:W17"/>
    <mergeCell ref="Z17:AA17"/>
    <mergeCell ref="AD17:AE17"/>
    <mergeCell ref="AH17:AI17"/>
    <mergeCell ref="AM17:AN17"/>
    <mergeCell ref="AQ17:AR17"/>
    <mergeCell ref="AU17:AV17"/>
    <mergeCell ref="AY17:AZ17"/>
    <mergeCell ref="BD17:BE17"/>
    <mergeCell ref="AQ16:AR16"/>
    <mergeCell ref="AU16:AV16"/>
    <mergeCell ref="AY16:AZ16"/>
    <mergeCell ref="BD16:BE16"/>
    <mergeCell ref="BH16:BI16"/>
    <mergeCell ref="BL16:BM16"/>
    <mergeCell ref="AY15:AZ15"/>
    <mergeCell ref="BD15:BE15"/>
    <mergeCell ref="BH15:BI15"/>
    <mergeCell ref="BL15:BM15"/>
    <mergeCell ref="BP15:BQ15"/>
    <mergeCell ref="V16:W16"/>
    <mergeCell ref="Z16:AA16"/>
    <mergeCell ref="AD16:AE16"/>
    <mergeCell ref="AH16:AI16"/>
    <mergeCell ref="AM16:AN16"/>
    <mergeCell ref="BH14:BI14"/>
    <mergeCell ref="BL14:BM14"/>
    <mergeCell ref="BP14:BQ14"/>
    <mergeCell ref="V15:W15"/>
    <mergeCell ref="Z15:AA15"/>
    <mergeCell ref="AD15:AE15"/>
    <mergeCell ref="AH15:AI15"/>
    <mergeCell ref="AM15:AN15"/>
    <mergeCell ref="AQ15:AR15"/>
    <mergeCell ref="AU15:AV15"/>
    <mergeCell ref="BP13:BQ13"/>
    <mergeCell ref="V14:W14"/>
    <mergeCell ref="Z14:AA14"/>
    <mergeCell ref="AD14:AE14"/>
    <mergeCell ref="AH14:AI14"/>
    <mergeCell ref="AM14:AN14"/>
    <mergeCell ref="AQ14:AR14"/>
    <mergeCell ref="AU14:AV14"/>
    <mergeCell ref="AY14:AZ14"/>
    <mergeCell ref="BD14:BE14"/>
    <mergeCell ref="AQ13:AR13"/>
    <mergeCell ref="AU13:AV13"/>
    <mergeCell ref="AY13:AZ13"/>
    <mergeCell ref="BD13:BE13"/>
    <mergeCell ref="BH13:BI13"/>
    <mergeCell ref="BL13:BM13"/>
    <mergeCell ref="AY12:AZ12"/>
    <mergeCell ref="BD12:BE12"/>
    <mergeCell ref="BH12:BI12"/>
    <mergeCell ref="BL12:BM12"/>
    <mergeCell ref="BP12:BQ12"/>
    <mergeCell ref="V13:W13"/>
    <mergeCell ref="Z13:AA13"/>
    <mergeCell ref="AD13:AE13"/>
    <mergeCell ref="AH13:AI13"/>
    <mergeCell ref="AM13:AN13"/>
    <mergeCell ref="BH11:BI11"/>
    <mergeCell ref="BL11:BM11"/>
    <mergeCell ref="BP11:BQ11"/>
    <mergeCell ref="V12:W12"/>
    <mergeCell ref="Z12:AA12"/>
    <mergeCell ref="AD12:AE12"/>
    <mergeCell ref="AH12:AI12"/>
    <mergeCell ref="AM12:AN12"/>
    <mergeCell ref="AQ12:AR12"/>
    <mergeCell ref="AU12:AV12"/>
    <mergeCell ref="BP10:BQ10"/>
    <mergeCell ref="V11:W11"/>
    <mergeCell ref="Z11:AA11"/>
    <mergeCell ref="AD11:AE11"/>
    <mergeCell ref="AH11:AI11"/>
    <mergeCell ref="AM11:AN11"/>
    <mergeCell ref="AQ11:AR11"/>
    <mergeCell ref="AU11:AV11"/>
    <mergeCell ref="AY11:AZ11"/>
    <mergeCell ref="BD11:BE11"/>
    <mergeCell ref="AQ10:AR10"/>
    <mergeCell ref="AU10:AV10"/>
    <mergeCell ref="AY10:AZ10"/>
    <mergeCell ref="BD10:BE10"/>
    <mergeCell ref="BH10:BI10"/>
    <mergeCell ref="BL10:BM10"/>
    <mergeCell ref="AY9:AZ9"/>
    <mergeCell ref="BD9:BE9"/>
    <mergeCell ref="BH9:BI9"/>
    <mergeCell ref="BL9:BM9"/>
    <mergeCell ref="BP9:BQ9"/>
    <mergeCell ref="V10:W10"/>
    <mergeCell ref="Z10:AA10"/>
    <mergeCell ref="AD10:AE10"/>
    <mergeCell ref="AH10:AI10"/>
    <mergeCell ref="AM10:AN10"/>
    <mergeCell ref="BH8:BI8"/>
    <mergeCell ref="BL8:BM8"/>
    <mergeCell ref="BP8:BQ8"/>
    <mergeCell ref="V9:W9"/>
    <mergeCell ref="Z9:AA9"/>
    <mergeCell ref="AD9:AE9"/>
    <mergeCell ref="AH9:AI9"/>
    <mergeCell ref="AM9:AN9"/>
    <mergeCell ref="AQ9:AR9"/>
    <mergeCell ref="AU9:AV9"/>
    <mergeCell ref="BP7:BQ7"/>
    <mergeCell ref="V8:W8"/>
    <mergeCell ref="Z8:AA8"/>
    <mergeCell ref="AD8:AE8"/>
    <mergeCell ref="AH8:AI8"/>
    <mergeCell ref="AM8:AN8"/>
    <mergeCell ref="AQ8:AR8"/>
    <mergeCell ref="AU8:AV8"/>
    <mergeCell ref="AY8:AZ8"/>
    <mergeCell ref="BD8:BE8"/>
    <mergeCell ref="AQ7:AR7"/>
    <mergeCell ref="AU7:AV7"/>
    <mergeCell ref="AY7:AZ7"/>
    <mergeCell ref="BD7:BE7"/>
    <mergeCell ref="BH7:BI7"/>
    <mergeCell ref="BL7:BM7"/>
    <mergeCell ref="AY6:AZ6"/>
    <mergeCell ref="BD6:BE6"/>
    <mergeCell ref="BH6:BI6"/>
    <mergeCell ref="BL6:BM6"/>
    <mergeCell ref="BP6:BQ6"/>
    <mergeCell ref="V7:W7"/>
    <mergeCell ref="Z7:AA7"/>
    <mergeCell ref="AD7:AE7"/>
    <mergeCell ref="AH7:AI7"/>
    <mergeCell ref="AM7:AN7"/>
    <mergeCell ref="CK4:CO4"/>
    <mergeCell ref="CP4:CT4"/>
    <mergeCell ref="V6:W6"/>
    <mergeCell ref="Z6:AA6"/>
    <mergeCell ref="AD6:AE6"/>
    <mergeCell ref="AH6:AI6"/>
    <mergeCell ref="AM6:AN6"/>
    <mergeCell ref="AQ6:AR6"/>
    <mergeCell ref="AU6:AV6"/>
    <mergeCell ref="BB4:BE5"/>
    <mergeCell ref="BN4:BQ5"/>
    <mergeCell ref="CA4:CE4"/>
    <mergeCell ref="CF4:CJ4"/>
    <mergeCell ref="AB4:AE5"/>
    <mergeCell ref="AF4:AI5"/>
    <mergeCell ref="AK4:AN5"/>
    <mergeCell ref="AO4:AR5"/>
    <mergeCell ref="AS4:AV5"/>
    <mergeCell ref="X4:AA5"/>
    <mergeCell ref="AW4:AZ5"/>
    <mergeCell ref="F1:M2"/>
    <mergeCell ref="T1:AI3"/>
    <mergeCell ref="AK1:AZ3"/>
    <mergeCell ref="BA1:BQ3"/>
    <mergeCell ref="A3:R4"/>
    <mergeCell ref="T4:W5"/>
    <mergeCell ref="BF4:BI5"/>
    <mergeCell ref="BJ4:BM5"/>
    <mergeCell ref="BB40:BE43"/>
    <mergeCell ref="BF40:BQ41"/>
    <mergeCell ref="BF42:BQ43"/>
    <mergeCell ref="AN43:AY45"/>
    <mergeCell ref="AK46:AM48"/>
    <mergeCell ref="AN46:AY48"/>
    <mergeCell ref="BB46:BQ48"/>
  </mergeCells>
  <printOptions/>
  <pageMargins left="0.38" right="0.34" top="0.3937007874015748" bottom="0.19" header="0.15748031496062992" footer="0.15748031496062992"/>
  <pageSetup horizontalDpi="600" verticalDpi="600" orientation="portrait" paperSize="9" r:id="rId1"/>
  <colBreaks count="3" manualBreakCount="3">
    <brk id="35" max="49" man="1"/>
    <brk id="52" max="49" man="1"/>
    <brk id="7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K81"/>
  <sheetViews>
    <sheetView view="pageBreakPreview" zoomScale="75" zoomScaleSheetLayoutView="75" workbookViewId="0" topLeftCell="U1">
      <selection activeCell="AD21" sqref="AD21:AE21"/>
    </sheetView>
  </sheetViews>
  <sheetFormatPr defaultColWidth="9.00390625" defaultRowHeight="13.5"/>
  <cols>
    <col min="1" max="1" width="1.625" style="21" customWidth="1"/>
    <col min="2" max="2" width="4.625" style="21" customWidth="1"/>
    <col min="3" max="3" width="3.625" style="21" customWidth="1"/>
    <col min="4" max="5" width="7.625" style="21" customWidth="1"/>
    <col min="6" max="6" width="4.625" style="21" customWidth="1"/>
    <col min="7" max="7" width="3.625" style="21" customWidth="1"/>
    <col min="8" max="9" width="7.625" style="21" customWidth="1"/>
    <col min="10" max="10" width="4.625" style="21" customWidth="1"/>
    <col min="11" max="11" width="3.625" style="21" customWidth="1"/>
    <col min="12" max="13" width="7.50390625" style="21" customWidth="1"/>
    <col min="14" max="14" width="4.625" style="21" customWidth="1"/>
    <col min="15" max="15" width="3.375" style="21" customWidth="1"/>
    <col min="16" max="17" width="7.625" style="21" customWidth="1"/>
    <col min="18" max="19" width="1.625" style="15" customWidth="1"/>
    <col min="20" max="20" width="4.625" style="15" customWidth="1"/>
    <col min="21" max="21" width="3.625" style="15" customWidth="1"/>
    <col min="22" max="23" width="7.625" style="15" customWidth="1"/>
    <col min="24" max="24" width="4.625" style="15" customWidth="1"/>
    <col min="25" max="25" width="3.625" style="15" customWidth="1"/>
    <col min="26" max="27" width="7.625" style="15" customWidth="1"/>
    <col min="28" max="28" width="4.625" style="15" customWidth="1"/>
    <col min="29" max="29" width="3.625" style="15" customWidth="1"/>
    <col min="30" max="31" width="7.50390625" style="15" customWidth="1"/>
    <col min="32" max="32" width="4.625" style="15" customWidth="1"/>
    <col min="33" max="33" width="3.375" style="15" customWidth="1"/>
    <col min="34" max="35" width="7.625" style="15" customWidth="1"/>
    <col min="36" max="36" width="1.625" style="15" customWidth="1"/>
    <col min="37" max="37" width="4.625" style="15" customWidth="1"/>
    <col min="38" max="38" width="3.625" style="15" customWidth="1"/>
    <col min="39" max="40" width="7.625" style="15" customWidth="1"/>
    <col min="41" max="41" width="4.625" style="15" customWidth="1"/>
    <col min="42" max="42" width="3.625" style="15" customWidth="1"/>
    <col min="43" max="44" width="7.625" style="15" customWidth="1"/>
    <col min="45" max="45" width="4.625" style="15" customWidth="1"/>
    <col min="46" max="46" width="3.625" style="15" customWidth="1"/>
    <col min="47" max="48" width="7.625" style="15" customWidth="1"/>
    <col min="49" max="49" width="4.625" style="15" customWidth="1"/>
    <col min="50" max="50" width="3.625" style="15" customWidth="1"/>
    <col min="51" max="52" width="7.625" style="15" customWidth="1"/>
    <col min="53" max="53" width="1.625" style="15" customWidth="1"/>
    <col min="54" max="54" width="4.625" style="15" customWidth="1"/>
    <col min="55" max="55" width="3.625" style="15" customWidth="1"/>
    <col min="56" max="57" width="7.625" style="15" customWidth="1"/>
    <col min="58" max="58" width="4.625" style="15" customWidth="1"/>
    <col min="59" max="59" width="3.625" style="15" customWidth="1"/>
    <col min="60" max="61" width="7.625" style="15" customWidth="1"/>
    <col min="62" max="62" width="4.625" style="15" customWidth="1"/>
    <col min="63" max="63" width="3.625" style="15" customWidth="1"/>
    <col min="64" max="65" width="7.625" style="15" customWidth="1"/>
    <col min="66" max="66" width="4.625" style="15" customWidth="1"/>
    <col min="67" max="67" width="3.625" style="15" customWidth="1"/>
    <col min="68" max="69" width="7.625" style="15" customWidth="1"/>
    <col min="70" max="70" width="3.625" style="15" customWidth="1"/>
    <col min="71" max="81" width="4.625" style="15" customWidth="1"/>
    <col min="82" max="101" width="4.875" style="15" customWidth="1"/>
    <col min="102" max="114" width="4.375" style="15" customWidth="1"/>
    <col min="115" max="115" width="2.375" style="15" customWidth="1"/>
    <col min="116" max="16384" width="9.00390625" style="15" customWidth="1"/>
  </cols>
  <sheetData>
    <row r="1" spans="1:102" s="48" customFormat="1" ht="18" customHeight="1">
      <c r="A1" s="121"/>
      <c r="B1" s="121"/>
      <c r="C1" s="121"/>
      <c r="D1" s="121"/>
      <c r="E1" s="121"/>
      <c r="F1" s="587" t="s">
        <v>220</v>
      </c>
      <c r="G1" s="588"/>
      <c r="H1" s="588"/>
      <c r="I1" s="588"/>
      <c r="J1" s="588"/>
      <c r="K1" s="588"/>
      <c r="L1" s="588"/>
      <c r="M1" s="588"/>
      <c r="N1" s="121"/>
      <c r="O1" s="121"/>
      <c r="P1" s="121"/>
      <c r="Q1" s="121"/>
      <c r="R1" s="121"/>
      <c r="S1" s="189"/>
      <c r="T1" s="621" t="s">
        <v>226</v>
      </c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197"/>
      <c r="AK1" s="622" t="s">
        <v>242</v>
      </c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7" t="s">
        <v>243</v>
      </c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18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7"/>
      <c r="CX1" s="49"/>
    </row>
    <row r="2" spans="1:102" s="48" customFormat="1" ht="18" customHeight="1">
      <c r="A2" s="121"/>
      <c r="B2" s="121"/>
      <c r="C2" s="121"/>
      <c r="D2" s="121"/>
      <c r="E2" s="121"/>
      <c r="F2" s="588"/>
      <c r="G2" s="588"/>
      <c r="H2" s="588"/>
      <c r="I2" s="588"/>
      <c r="J2" s="588"/>
      <c r="K2" s="588"/>
      <c r="L2" s="588"/>
      <c r="M2" s="588"/>
      <c r="N2" s="121"/>
      <c r="O2" s="121"/>
      <c r="P2" s="121"/>
      <c r="Q2" s="121"/>
      <c r="R2" s="121"/>
      <c r="S2" s="189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197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BM2" s="627"/>
      <c r="BN2" s="627"/>
      <c r="BO2" s="627"/>
      <c r="BP2" s="627"/>
      <c r="BQ2" s="627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  <c r="CX2" s="49"/>
    </row>
    <row r="3" spans="1:115" s="28" customFormat="1" ht="23.25" customHeight="1" thickBot="1">
      <c r="A3" s="653" t="s">
        <v>128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189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197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7"/>
      <c r="BB3" s="627"/>
      <c r="BC3" s="627"/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  <c r="BO3" s="627"/>
      <c r="BP3" s="627"/>
      <c r="BQ3" s="627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7"/>
    </row>
    <row r="4" spans="1:103" s="24" customFormat="1" ht="15.75" customHeight="1" thickTop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136"/>
      <c r="T4" s="628" t="s">
        <v>32</v>
      </c>
      <c r="U4" s="629"/>
      <c r="V4" s="629"/>
      <c r="W4" s="629"/>
      <c r="X4" s="632" t="s">
        <v>4</v>
      </c>
      <c r="Y4" s="629"/>
      <c r="Z4" s="629"/>
      <c r="AA4" s="633"/>
      <c r="AB4" s="632" t="s">
        <v>5</v>
      </c>
      <c r="AC4" s="629"/>
      <c r="AD4" s="629"/>
      <c r="AE4" s="633"/>
      <c r="AF4" s="629" t="s">
        <v>6</v>
      </c>
      <c r="AG4" s="629"/>
      <c r="AH4" s="629"/>
      <c r="AI4" s="642"/>
      <c r="AJ4" s="193"/>
      <c r="AK4" s="608" t="s">
        <v>46</v>
      </c>
      <c r="AL4" s="609"/>
      <c r="AM4" s="609"/>
      <c r="AN4" s="609"/>
      <c r="AO4" s="612" t="s">
        <v>8</v>
      </c>
      <c r="AP4" s="609"/>
      <c r="AQ4" s="609"/>
      <c r="AR4" s="613"/>
      <c r="AS4" s="612" t="s">
        <v>227</v>
      </c>
      <c r="AT4" s="609"/>
      <c r="AU4" s="609"/>
      <c r="AV4" s="613"/>
      <c r="AW4" s="609" t="s">
        <v>228</v>
      </c>
      <c r="AX4" s="609"/>
      <c r="AY4" s="609"/>
      <c r="AZ4" s="616"/>
      <c r="BA4" s="194"/>
      <c r="BB4" s="589" t="s">
        <v>47</v>
      </c>
      <c r="BC4" s="509"/>
      <c r="BD4" s="509"/>
      <c r="BE4" s="509"/>
      <c r="BF4" s="513" t="s">
        <v>48</v>
      </c>
      <c r="BG4" s="509"/>
      <c r="BH4" s="509"/>
      <c r="BI4" s="514"/>
      <c r="BJ4" s="513" t="s">
        <v>49</v>
      </c>
      <c r="BK4" s="509"/>
      <c r="BL4" s="509"/>
      <c r="BM4" s="514"/>
      <c r="BN4" s="509" t="s">
        <v>50</v>
      </c>
      <c r="BO4" s="509"/>
      <c r="BP4" s="509"/>
      <c r="BQ4" s="510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7"/>
      <c r="CL4" s="507"/>
      <c r="CM4" s="507"/>
      <c r="CN4" s="507"/>
      <c r="CO4" s="507"/>
      <c r="CP4" s="508"/>
      <c r="CQ4" s="508"/>
      <c r="CR4" s="508"/>
      <c r="CS4" s="508"/>
      <c r="CT4" s="508"/>
      <c r="CU4" s="25"/>
      <c r="CV4" s="25"/>
      <c r="CW4" s="25"/>
      <c r="CX4" s="25"/>
      <c r="CY4" s="25"/>
    </row>
    <row r="5" spans="1:100" ht="17.25" customHeight="1" thickBot="1">
      <c r="A5" s="121"/>
      <c r="B5" s="687" t="s">
        <v>232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121"/>
      <c r="S5" s="121"/>
      <c r="T5" s="630"/>
      <c r="U5" s="631"/>
      <c r="V5" s="631"/>
      <c r="W5" s="631"/>
      <c r="X5" s="634"/>
      <c r="Y5" s="631"/>
      <c r="Z5" s="631"/>
      <c r="AA5" s="635"/>
      <c r="AB5" s="634"/>
      <c r="AC5" s="631"/>
      <c r="AD5" s="631"/>
      <c r="AE5" s="635"/>
      <c r="AF5" s="631"/>
      <c r="AG5" s="631"/>
      <c r="AH5" s="631"/>
      <c r="AI5" s="643"/>
      <c r="AJ5" s="195"/>
      <c r="AK5" s="610"/>
      <c r="AL5" s="611"/>
      <c r="AM5" s="611"/>
      <c r="AN5" s="611"/>
      <c r="AO5" s="614"/>
      <c r="AP5" s="611"/>
      <c r="AQ5" s="611"/>
      <c r="AR5" s="615"/>
      <c r="AS5" s="614"/>
      <c r="AT5" s="611"/>
      <c r="AU5" s="611"/>
      <c r="AV5" s="615"/>
      <c r="AW5" s="611"/>
      <c r="AX5" s="611"/>
      <c r="AY5" s="611"/>
      <c r="AZ5" s="617"/>
      <c r="BA5" s="196"/>
      <c r="BB5" s="590"/>
      <c r="BC5" s="511"/>
      <c r="BD5" s="511"/>
      <c r="BE5" s="511"/>
      <c r="BF5" s="515"/>
      <c r="BG5" s="511"/>
      <c r="BH5" s="511"/>
      <c r="BI5" s="516"/>
      <c r="BJ5" s="515"/>
      <c r="BK5" s="511"/>
      <c r="BL5" s="511"/>
      <c r="BM5" s="516"/>
      <c r="BN5" s="511"/>
      <c r="BO5" s="511"/>
      <c r="BP5" s="511"/>
      <c r="BQ5" s="512"/>
      <c r="CA5" s="26"/>
      <c r="CB5" s="27"/>
      <c r="CC5" s="27"/>
      <c r="CD5" s="27"/>
      <c r="CE5" s="27"/>
      <c r="CF5" s="26"/>
      <c r="CG5" s="27"/>
      <c r="CH5" s="27"/>
      <c r="CI5" s="27"/>
      <c r="CJ5" s="27"/>
      <c r="CK5" s="26"/>
      <c r="CL5" s="27"/>
      <c r="CM5" s="27"/>
      <c r="CN5" s="27"/>
      <c r="CO5" s="27"/>
      <c r="CP5" s="26"/>
      <c r="CQ5" s="27"/>
      <c r="CR5" s="27"/>
      <c r="CS5" s="27"/>
      <c r="CT5" s="27"/>
      <c r="CU5" s="21"/>
      <c r="CV5" s="21"/>
    </row>
    <row r="6" spans="1:100" s="86" customFormat="1" ht="18" customHeight="1">
      <c r="A6" s="121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121"/>
      <c r="S6" s="121"/>
      <c r="T6" s="138">
        <v>43191</v>
      </c>
      <c r="U6" s="139">
        <f>T6</f>
        <v>43191</v>
      </c>
      <c r="V6" s="497" t="str">
        <f>VLOOKUP('H30ごみ収集計画'!E15,'仲塔･鹿野遊･栂尾ルート'!$W$52:$X$66,2,0)</f>
        <v>   </v>
      </c>
      <c r="W6" s="498"/>
      <c r="X6" s="140">
        <f>T6+30</f>
        <v>43221</v>
      </c>
      <c r="Y6" s="139">
        <f>X6</f>
        <v>43221</v>
      </c>
      <c r="Z6" s="497" t="str">
        <f>VLOOKUP('H30ごみ収集計画'!N15,'仲塔･鹿野遊･栂尾ルート'!$W$52:$X$66,2,0)</f>
        <v>   </v>
      </c>
      <c r="AA6" s="498"/>
      <c r="AB6" s="140">
        <f>X6+31</f>
        <v>43252</v>
      </c>
      <c r="AC6" s="139">
        <f>AB6</f>
        <v>43252</v>
      </c>
      <c r="AD6" s="497" t="str">
        <f>VLOOKUP('H30ごみ収集計画'!W15,'仲塔･鹿野遊･栂尾ルート'!$W$52:$X$66,2,0)</f>
        <v>   </v>
      </c>
      <c r="AE6" s="498"/>
      <c r="AF6" s="140">
        <f>AB6+30</f>
        <v>43282</v>
      </c>
      <c r="AG6" s="139">
        <f>AF6</f>
        <v>43282</v>
      </c>
      <c r="AH6" s="497" t="str">
        <f>VLOOKUP('H30ごみ収集計画'!AF15,'仲塔･鹿野遊･栂尾ルート'!$W$52:$X$66,2,0)</f>
        <v>   </v>
      </c>
      <c r="AI6" s="505"/>
      <c r="AJ6" s="39"/>
      <c r="AK6" s="138">
        <f>AF6+31</f>
        <v>43313</v>
      </c>
      <c r="AL6" s="139">
        <f>AK6</f>
        <v>43313</v>
      </c>
      <c r="AM6" s="497" t="str">
        <f>VLOOKUP('H30ごみ収集計画'!AO15,'仲塔･鹿野遊･栂尾ルート'!$W$52:$X$66,2,0)</f>
        <v>   </v>
      </c>
      <c r="AN6" s="498"/>
      <c r="AO6" s="140">
        <f>AK6+31</f>
        <v>43344</v>
      </c>
      <c r="AP6" s="139">
        <f>AO6</f>
        <v>43344</v>
      </c>
      <c r="AQ6" s="497" t="str">
        <f>VLOOKUP('H30ごみ収集計画'!AX15,'仲塔･鹿野遊･栂尾ルート'!$W$52:$X$66,2,0)</f>
        <v>   </v>
      </c>
      <c r="AR6" s="498"/>
      <c r="AS6" s="140">
        <f>AO6+30</f>
        <v>43374</v>
      </c>
      <c r="AT6" s="139">
        <f>AS6</f>
        <v>43374</v>
      </c>
      <c r="AU6" s="497" t="str">
        <f>VLOOKUP('H30ごみ収集計画'!BG15,'仲塔･鹿野遊･栂尾ルート'!$W$52:$X$66,2,0)</f>
        <v>   </v>
      </c>
      <c r="AV6" s="498"/>
      <c r="AW6" s="140">
        <f>AS6+31</f>
        <v>43405</v>
      </c>
      <c r="AX6" s="139">
        <f>AW6</f>
        <v>43405</v>
      </c>
      <c r="AY6" s="517" t="str">
        <f>VLOOKUP('H30ごみ収集計画'!BP15,'仲塔･鹿野遊･栂尾ルート'!$W$52:$X$66,2,0)</f>
        <v>可燃ごみ</v>
      </c>
      <c r="AZ6" s="519"/>
      <c r="BA6" s="191"/>
      <c r="BB6" s="138">
        <f>AW6+30</f>
        <v>43435</v>
      </c>
      <c r="BC6" s="139">
        <f>BB6</f>
        <v>43435</v>
      </c>
      <c r="BD6" s="497" t="str">
        <f>VLOOKUP('H30ごみ収集計画'!BY15,'仲塔･鹿野遊･栂尾ルート'!$W$52:$X$66,2,0)</f>
        <v>   </v>
      </c>
      <c r="BE6" s="498"/>
      <c r="BF6" s="140">
        <f>BB6+31</f>
        <v>43466</v>
      </c>
      <c r="BG6" s="139">
        <f>BF6</f>
        <v>43466</v>
      </c>
      <c r="BH6" s="522" t="s">
        <v>53</v>
      </c>
      <c r="BI6" s="523"/>
      <c r="BJ6" s="140">
        <f>BF6+31</f>
        <v>43497</v>
      </c>
      <c r="BK6" s="139">
        <f>BJ6</f>
        <v>43497</v>
      </c>
      <c r="BL6" s="497" t="str">
        <f>VLOOKUP('H30ごみ収集計画'!CQ15,'仲塔･鹿野遊･栂尾ルート'!$W$52:$X$66,2,0)</f>
        <v>   </v>
      </c>
      <c r="BM6" s="498"/>
      <c r="BN6" s="140">
        <f>BJ6+28</f>
        <v>43525</v>
      </c>
      <c r="BO6" s="139">
        <f>BN6</f>
        <v>43525</v>
      </c>
      <c r="BP6" s="497" t="str">
        <f>VLOOKUP('H30ごみ収集計画'!CZ15,'仲塔･鹿野遊･栂尾ルート'!$W$52:$X$66,2,0)</f>
        <v>   </v>
      </c>
      <c r="BQ6" s="505"/>
      <c r="CA6" s="141"/>
      <c r="CB6" s="142"/>
      <c r="CC6" s="142"/>
      <c r="CD6" s="142"/>
      <c r="CE6" s="142"/>
      <c r="CF6" s="141"/>
      <c r="CG6" s="142"/>
      <c r="CH6" s="142"/>
      <c r="CI6" s="142"/>
      <c r="CJ6" s="142"/>
      <c r="CK6" s="141"/>
      <c r="CL6" s="142"/>
      <c r="CM6" s="142"/>
      <c r="CN6" s="142"/>
      <c r="CO6" s="142"/>
      <c r="CP6" s="141"/>
      <c r="CQ6" s="142"/>
      <c r="CR6" s="142"/>
      <c r="CS6" s="142"/>
      <c r="CT6" s="142"/>
      <c r="CU6" s="142"/>
      <c r="CV6" s="142"/>
    </row>
    <row r="7" spans="1:100" s="86" customFormat="1" ht="18" customHeight="1">
      <c r="A7" s="121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121"/>
      <c r="S7" s="121"/>
      <c r="T7" s="143">
        <f>T6+1</f>
        <v>43192</v>
      </c>
      <c r="U7" s="144">
        <f aca="true" t="shared" si="0" ref="U7:U35">T7</f>
        <v>43192</v>
      </c>
      <c r="V7" s="522" t="str">
        <f>VLOOKUP('H30ごみ収集計画'!E16,'仲塔･鹿野遊･栂尾ルート'!$W$52:$X$66,2,0)</f>
        <v>   </v>
      </c>
      <c r="W7" s="523"/>
      <c r="X7" s="145">
        <f>X6+1</f>
        <v>43222</v>
      </c>
      <c r="Y7" s="144">
        <f aca="true" t="shared" si="1" ref="Y7:Y36">X7</f>
        <v>43222</v>
      </c>
      <c r="Z7" s="545" t="str">
        <f>VLOOKUP('H30ごみ収集計画'!N16,'仲塔･鹿野遊･栂尾ルート'!$W$52:$X$66,2,0)</f>
        <v>不燃ごみ</v>
      </c>
      <c r="AA7" s="546"/>
      <c r="AB7" s="145">
        <f>AB6+1</f>
        <v>43253</v>
      </c>
      <c r="AC7" s="144">
        <f aca="true" t="shared" si="2" ref="AC7:AC35">AB7</f>
        <v>43253</v>
      </c>
      <c r="AD7" s="522" t="str">
        <f>VLOOKUP('H30ごみ収集計画'!W16,'仲塔･鹿野遊･栂尾ルート'!$W$52:$X$66,2,0)</f>
        <v>   </v>
      </c>
      <c r="AE7" s="523"/>
      <c r="AF7" s="145">
        <f>AF6+1</f>
        <v>43283</v>
      </c>
      <c r="AG7" s="144">
        <f aca="true" t="shared" si="3" ref="AG7:AG36">AF7</f>
        <v>43283</v>
      </c>
      <c r="AH7" s="522" t="str">
        <f>VLOOKUP('H30ごみ収集計画'!AF16,'仲塔･鹿野遊･栂尾ルート'!$W$52:$X$66,2,0)</f>
        <v>   </v>
      </c>
      <c r="AI7" s="525"/>
      <c r="AJ7" s="39"/>
      <c r="AK7" s="143">
        <f>AK6+1</f>
        <v>43314</v>
      </c>
      <c r="AL7" s="144">
        <f aca="true" t="shared" si="4" ref="AL7:AL36">AK7</f>
        <v>43314</v>
      </c>
      <c r="AM7" s="520" t="str">
        <f>VLOOKUP('H30ごみ収集計画'!AO16,'仲塔･鹿野遊･栂尾ルート'!$W$52:$X$66,2,0)</f>
        <v>可燃ごみ</v>
      </c>
      <c r="AN7" s="521"/>
      <c r="AO7" s="145">
        <f>AO6+1</f>
        <v>43345</v>
      </c>
      <c r="AP7" s="144">
        <f aca="true" t="shared" si="5" ref="AP7:AP35">AO7</f>
        <v>43345</v>
      </c>
      <c r="AQ7" s="522" t="str">
        <f>VLOOKUP('H30ごみ収集計画'!AX16,'仲塔･鹿野遊･栂尾ルート'!$W$52:$X$66,2,0)</f>
        <v>   </v>
      </c>
      <c r="AR7" s="523"/>
      <c r="AS7" s="145">
        <f>AS6+1</f>
        <v>43375</v>
      </c>
      <c r="AT7" s="144">
        <f aca="true" t="shared" si="6" ref="AT7:AT36">AS7</f>
        <v>43375</v>
      </c>
      <c r="AU7" s="522" t="str">
        <f>VLOOKUP('H30ごみ収集計画'!BG16,'仲塔･鹿野遊･栂尾ルート'!$W$52:$X$66,2,0)</f>
        <v>   </v>
      </c>
      <c r="AV7" s="523"/>
      <c r="AW7" s="145">
        <f>AW6+1</f>
        <v>43406</v>
      </c>
      <c r="AX7" s="144">
        <f aca="true" t="shared" si="7" ref="AX7:AX35">AW7</f>
        <v>43406</v>
      </c>
      <c r="AY7" s="522" t="str">
        <f>VLOOKUP('H30ごみ収集計画'!BP16,'仲塔･鹿野遊･栂尾ルート'!$W$52:$X$66,2,0)</f>
        <v>   </v>
      </c>
      <c r="AZ7" s="525"/>
      <c r="BB7" s="143">
        <f>BB6+1</f>
        <v>43436</v>
      </c>
      <c r="BC7" s="144">
        <f aca="true" t="shared" si="8" ref="BC7:BC36">BB7</f>
        <v>43436</v>
      </c>
      <c r="BD7" s="522" t="str">
        <f>VLOOKUP('H30ごみ収集計画'!BY16,'仲塔･鹿野遊･栂尾ルート'!$W$52:$X$66,2,0)</f>
        <v>   </v>
      </c>
      <c r="BE7" s="523"/>
      <c r="BF7" s="145">
        <f>BF6+1</f>
        <v>43467</v>
      </c>
      <c r="BG7" s="144">
        <f aca="true" t="shared" si="9" ref="BG7:BG36">BF7</f>
        <v>43467</v>
      </c>
      <c r="BH7" s="522" t="s">
        <v>53</v>
      </c>
      <c r="BI7" s="523"/>
      <c r="BJ7" s="145">
        <f>BJ6+1</f>
        <v>43498</v>
      </c>
      <c r="BK7" s="144">
        <f aca="true" t="shared" si="10" ref="BK7:BK33">BJ7</f>
        <v>43498</v>
      </c>
      <c r="BL7" s="522" t="str">
        <f>VLOOKUP('H30ごみ収集計画'!CQ16,'仲塔･鹿野遊･栂尾ルート'!$W$52:$X$66,2,0)</f>
        <v>   </v>
      </c>
      <c r="BM7" s="523"/>
      <c r="BN7" s="145">
        <f>BN6+1</f>
        <v>43526</v>
      </c>
      <c r="BO7" s="144">
        <f aca="true" t="shared" si="11" ref="BO7:BO36">BN7</f>
        <v>43526</v>
      </c>
      <c r="BP7" s="522" t="str">
        <f>VLOOKUP('H30ごみ収集計画'!CZ16,'仲塔･鹿野遊･栂尾ルート'!$W$52:$X$66,2,0)</f>
        <v>   </v>
      </c>
      <c r="BQ7" s="525"/>
      <c r="CA7" s="141"/>
      <c r="CB7" s="142"/>
      <c r="CC7" s="142"/>
      <c r="CD7" s="142"/>
      <c r="CE7" s="142"/>
      <c r="CF7" s="141"/>
      <c r="CG7" s="142"/>
      <c r="CH7" s="142"/>
      <c r="CI7" s="142"/>
      <c r="CJ7" s="142"/>
      <c r="CK7" s="141"/>
      <c r="CL7" s="142"/>
      <c r="CM7" s="142"/>
      <c r="CN7" s="142"/>
      <c r="CO7" s="142"/>
      <c r="CP7" s="141"/>
      <c r="CQ7" s="142"/>
      <c r="CR7" s="142"/>
      <c r="CS7" s="142"/>
      <c r="CT7" s="142"/>
      <c r="CU7" s="142"/>
      <c r="CV7" s="142"/>
    </row>
    <row r="8" spans="1:100" s="86" customFormat="1" ht="18" customHeight="1">
      <c r="A8" s="121"/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121"/>
      <c r="S8" s="121"/>
      <c r="T8" s="143">
        <f aca="true" t="shared" si="12" ref="T8:T35">T7+1</f>
        <v>43193</v>
      </c>
      <c r="U8" s="144">
        <f t="shared" si="0"/>
        <v>43193</v>
      </c>
      <c r="V8" s="522" t="str">
        <f>VLOOKUP('H30ごみ収集計画'!E17,'仲塔･鹿野遊･栂尾ルート'!$W$52:$X$66,2,0)</f>
        <v>   </v>
      </c>
      <c r="W8" s="523"/>
      <c r="X8" s="145">
        <f aca="true" t="shared" si="13" ref="X8:X35">X7+1</f>
        <v>43223</v>
      </c>
      <c r="Y8" s="144">
        <f t="shared" si="1"/>
        <v>43223</v>
      </c>
      <c r="Z8" s="520" t="str">
        <f>VLOOKUP('H30ごみ収集計画'!N17,'仲塔･鹿野遊･栂尾ルート'!$W$52:$X$66,2,0)</f>
        <v>可燃ごみ</v>
      </c>
      <c r="AA8" s="521"/>
      <c r="AB8" s="145">
        <f aca="true" t="shared" si="14" ref="AB8:AB35">AB7+1</f>
        <v>43254</v>
      </c>
      <c r="AC8" s="144">
        <f t="shared" si="2"/>
        <v>43254</v>
      </c>
      <c r="AD8" s="522" t="str">
        <f>VLOOKUP('H30ごみ収集計画'!W17,'仲塔･鹿野遊･栂尾ルート'!$W$52:$X$66,2,0)</f>
        <v>   </v>
      </c>
      <c r="AE8" s="523"/>
      <c r="AF8" s="145">
        <f aca="true" t="shared" si="15" ref="AF8:AF36">AF7+1</f>
        <v>43284</v>
      </c>
      <c r="AG8" s="144">
        <f t="shared" si="3"/>
        <v>43284</v>
      </c>
      <c r="AH8" s="522" t="str">
        <f>VLOOKUP('H30ごみ収集計画'!AF17,'仲塔･鹿野遊･栂尾ルート'!$W$52:$X$66,2,0)</f>
        <v>   </v>
      </c>
      <c r="AI8" s="525"/>
      <c r="AJ8" s="39"/>
      <c r="AK8" s="143">
        <f aca="true" t="shared" si="16" ref="AK8:AK35">AK7+1</f>
        <v>43315</v>
      </c>
      <c r="AL8" s="144">
        <f t="shared" si="4"/>
        <v>43315</v>
      </c>
      <c r="AM8" s="522" t="str">
        <f>VLOOKUP('H30ごみ収集計画'!AO17,'仲塔･鹿野遊･栂尾ルート'!$W$52:$X$66,2,0)</f>
        <v>   </v>
      </c>
      <c r="AN8" s="523"/>
      <c r="AO8" s="145">
        <f aca="true" t="shared" si="17" ref="AO8:AO32">AO7+1</f>
        <v>43346</v>
      </c>
      <c r="AP8" s="144">
        <f t="shared" si="5"/>
        <v>43346</v>
      </c>
      <c r="AQ8" s="522" t="str">
        <f>VLOOKUP('H30ごみ収集計画'!AX17,'仲塔･鹿野遊･栂尾ルート'!$W$52:$X$66,2,0)</f>
        <v>   </v>
      </c>
      <c r="AR8" s="523"/>
      <c r="AS8" s="145">
        <f aca="true" t="shared" si="18" ref="AS8:AS36">AS7+1</f>
        <v>43376</v>
      </c>
      <c r="AT8" s="144">
        <f t="shared" si="6"/>
        <v>43376</v>
      </c>
      <c r="AU8" s="545" t="str">
        <f>VLOOKUP('H30ごみ収集計画'!BG17,'仲塔･鹿野遊･栂尾ルート'!$W$52:$X$66,2,0)</f>
        <v>不燃ごみ</v>
      </c>
      <c r="AV8" s="546"/>
      <c r="AW8" s="145">
        <f aca="true" t="shared" si="19" ref="AW8:AW32">AW7+1</f>
        <v>43407</v>
      </c>
      <c r="AX8" s="144">
        <f t="shared" si="7"/>
        <v>43407</v>
      </c>
      <c r="AY8" s="522" t="str">
        <f>VLOOKUP('H30ごみ収集計画'!BP17,'仲塔･鹿野遊･栂尾ルート'!$W$52:$X$66,2,0)</f>
        <v>   </v>
      </c>
      <c r="AZ8" s="525"/>
      <c r="BA8" s="191"/>
      <c r="BB8" s="143">
        <f aca="true" t="shared" si="20" ref="BB8:BB35">BB7+1</f>
        <v>43437</v>
      </c>
      <c r="BC8" s="144">
        <f t="shared" si="8"/>
        <v>43437</v>
      </c>
      <c r="BD8" s="522" t="str">
        <f>VLOOKUP('H30ごみ収集計画'!BY17,'仲塔･鹿野遊･栂尾ルート'!$W$52:$X$66,2,0)</f>
        <v>   </v>
      </c>
      <c r="BE8" s="523"/>
      <c r="BF8" s="145">
        <f aca="true" t="shared" si="21" ref="BF8:BF36">BF7+1</f>
        <v>43468</v>
      </c>
      <c r="BG8" s="144">
        <f t="shared" si="9"/>
        <v>43468</v>
      </c>
      <c r="BH8" s="522" t="s">
        <v>53</v>
      </c>
      <c r="BI8" s="523"/>
      <c r="BJ8" s="145">
        <f aca="true" t="shared" si="22" ref="BJ8:BJ32">BJ7+1</f>
        <v>43499</v>
      </c>
      <c r="BK8" s="144">
        <f t="shared" si="10"/>
        <v>43499</v>
      </c>
      <c r="BL8" s="522" t="str">
        <f>VLOOKUP('H30ごみ収集計画'!CQ17,'仲塔･鹿野遊･栂尾ルート'!$W$52:$X$66,2,0)</f>
        <v>   </v>
      </c>
      <c r="BM8" s="523"/>
      <c r="BN8" s="145">
        <f aca="true" t="shared" si="23" ref="BN8:BN36">BN7+1</f>
        <v>43527</v>
      </c>
      <c r="BO8" s="144">
        <f t="shared" si="11"/>
        <v>43527</v>
      </c>
      <c r="BP8" s="522" t="str">
        <f>VLOOKUP('H30ごみ収集計画'!CZ17,'仲塔･鹿野遊･栂尾ルート'!$W$52:$X$66,2,0)</f>
        <v>   </v>
      </c>
      <c r="BQ8" s="525"/>
      <c r="CA8" s="141"/>
      <c r="CB8" s="142"/>
      <c r="CC8" s="142"/>
      <c r="CD8" s="142"/>
      <c r="CE8" s="142"/>
      <c r="CF8" s="141"/>
      <c r="CG8" s="142"/>
      <c r="CH8" s="142"/>
      <c r="CI8" s="142"/>
      <c r="CJ8" s="142"/>
      <c r="CK8" s="141"/>
      <c r="CL8" s="142"/>
      <c r="CM8" s="142"/>
      <c r="CN8" s="142"/>
      <c r="CO8" s="142"/>
      <c r="CP8" s="141"/>
      <c r="CQ8" s="142"/>
      <c r="CR8" s="142"/>
      <c r="CS8" s="142"/>
      <c r="CT8" s="142"/>
      <c r="CU8" s="142"/>
      <c r="CV8" s="142"/>
    </row>
    <row r="9" spans="1:100" s="86" customFormat="1" ht="18" customHeight="1">
      <c r="A9" s="620" t="s">
        <v>229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121"/>
      <c r="T9" s="143">
        <f t="shared" si="12"/>
        <v>43194</v>
      </c>
      <c r="U9" s="144">
        <f t="shared" si="0"/>
        <v>43194</v>
      </c>
      <c r="V9" s="545" t="str">
        <f>VLOOKUP('H30ごみ収集計画'!E18,'仲塔･鹿野遊･栂尾ルート'!$W$52:$X$66,2,0)</f>
        <v>不燃ごみ</v>
      </c>
      <c r="W9" s="546"/>
      <c r="X9" s="145">
        <f t="shared" si="13"/>
        <v>43224</v>
      </c>
      <c r="Y9" s="144">
        <f t="shared" si="1"/>
        <v>43224</v>
      </c>
      <c r="Z9" s="522" t="str">
        <f>VLOOKUP('H30ごみ収集計画'!N18,'仲塔･鹿野遊･栂尾ルート'!$W$52:$X$66,2,0)</f>
        <v>   </v>
      </c>
      <c r="AA9" s="523"/>
      <c r="AB9" s="145">
        <f t="shared" si="14"/>
        <v>43255</v>
      </c>
      <c r="AC9" s="144">
        <f t="shared" si="2"/>
        <v>43255</v>
      </c>
      <c r="AD9" s="522" t="str">
        <f>VLOOKUP('H30ごみ収集計画'!W18,'仲塔･鹿野遊･栂尾ルート'!$W$52:$X$66,2,0)</f>
        <v>   </v>
      </c>
      <c r="AE9" s="523"/>
      <c r="AF9" s="145">
        <f t="shared" si="15"/>
        <v>43285</v>
      </c>
      <c r="AG9" s="144">
        <f t="shared" si="3"/>
        <v>43285</v>
      </c>
      <c r="AH9" s="545" t="str">
        <f>VLOOKUP('H30ごみ収集計画'!AF18,'仲塔･鹿野遊･栂尾ルート'!$W$52:$X$66,2,0)</f>
        <v>不燃ごみ</v>
      </c>
      <c r="AI9" s="549"/>
      <c r="AJ9" s="39"/>
      <c r="AK9" s="143">
        <f t="shared" si="16"/>
        <v>43316</v>
      </c>
      <c r="AL9" s="144">
        <f t="shared" si="4"/>
        <v>43316</v>
      </c>
      <c r="AM9" s="522" t="str">
        <f>VLOOKUP('H30ごみ収集計画'!AO18,'仲塔･鹿野遊･栂尾ルート'!$W$52:$X$66,2,0)</f>
        <v>   </v>
      </c>
      <c r="AN9" s="523"/>
      <c r="AO9" s="145">
        <f t="shared" si="17"/>
        <v>43347</v>
      </c>
      <c r="AP9" s="144">
        <f t="shared" si="5"/>
        <v>43347</v>
      </c>
      <c r="AQ9" s="522" t="str">
        <f>VLOOKUP('H30ごみ収集計画'!AX18,'仲塔･鹿野遊･栂尾ルート'!$W$52:$X$66,2,0)</f>
        <v>   </v>
      </c>
      <c r="AR9" s="523"/>
      <c r="AS9" s="145">
        <f t="shared" si="18"/>
        <v>43377</v>
      </c>
      <c r="AT9" s="144">
        <f t="shared" si="6"/>
        <v>43377</v>
      </c>
      <c r="AU9" s="520" t="str">
        <f>VLOOKUP('H30ごみ収集計画'!BG18,'仲塔･鹿野遊･栂尾ルート'!$W$52:$X$66,2,0)</f>
        <v>可燃ごみ</v>
      </c>
      <c r="AV9" s="521"/>
      <c r="AW9" s="145">
        <f t="shared" si="19"/>
        <v>43408</v>
      </c>
      <c r="AX9" s="144">
        <f t="shared" si="7"/>
        <v>43408</v>
      </c>
      <c r="AY9" s="522" t="str">
        <f>VLOOKUP('H30ごみ収集計画'!BP18,'仲塔･鹿野遊･栂尾ルート'!$W$52:$X$66,2,0)</f>
        <v>   </v>
      </c>
      <c r="AZ9" s="525"/>
      <c r="BA9" s="191"/>
      <c r="BB9" s="143">
        <f t="shared" si="20"/>
        <v>43438</v>
      </c>
      <c r="BC9" s="144">
        <f t="shared" si="8"/>
        <v>43438</v>
      </c>
      <c r="BD9" s="522" t="str">
        <f>VLOOKUP('H30ごみ収集計画'!BY18,'仲塔･鹿野遊･栂尾ルート'!$W$52:$X$66,2,0)</f>
        <v>   </v>
      </c>
      <c r="BE9" s="523"/>
      <c r="BF9" s="145">
        <f t="shared" si="21"/>
        <v>43469</v>
      </c>
      <c r="BG9" s="144">
        <f t="shared" si="9"/>
        <v>43469</v>
      </c>
      <c r="BH9" s="550" t="str">
        <f>VLOOKUP('H30ごみ収集計画'!CH18,'仲塔･鹿野遊･栂尾ルート'!$W$52:$X$66,2,0)</f>
        <v>可燃ごみ</v>
      </c>
      <c r="BI9" s="680"/>
      <c r="BJ9" s="145">
        <f t="shared" si="22"/>
        <v>43500</v>
      </c>
      <c r="BK9" s="144">
        <f t="shared" si="10"/>
        <v>43500</v>
      </c>
      <c r="BL9" s="522" t="str">
        <f>VLOOKUP('H30ごみ収集計画'!CQ18,'仲塔･鹿野遊･栂尾ルート'!$W$52:$X$66,2,0)</f>
        <v>   </v>
      </c>
      <c r="BM9" s="523"/>
      <c r="BN9" s="145">
        <f t="shared" si="23"/>
        <v>43528</v>
      </c>
      <c r="BO9" s="144">
        <f t="shared" si="11"/>
        <v>43528</v>
      </c>
      <c r="BP9" s="522" t="str">
        <f>VLOOKUP('H30ごみ収集計画'!CZ18,'仲塔･鹿野遊･栂尾ルート'!$W$52:$X$66,2,0)</f>
        <v>   </v>
      </c>
      <c r="BQ9" s="525"/>
      <c r="CA9" s="141"/>
      <c r="CB9" s="142"/>
      <c r="CC9" s="142"/>
      <c r="CD9" s="142"/>
      <c r="CE9" s="142"/>
      <c r="CF9" s="141"/>
      <c r="CG9" s="142"/>
      <c r="CH9" s="142"/>
      <c r="CI9" s="142"/>
      <c r="CJ9" s="142"/>
      <c r="CK9" s="141"/>
      <c r="CL9" s="142"/>
      <c r="CM9" s="142"/>
      <c r="CN9" s="142"/>
      <c r="CO9" s="142"/>
      <c r="CP9" s="141"/>
      <c r="CQ9" s="142"/>
      <c r="CR9" s="142"/>
      <c r="CS9" s="142"/>
      <c r="CT9" s="142"/>
      <c r="CU9" s="142"/>
      <c r="CV9" s="142"/>
    </row>
    <row r="10" spans="1:100" s="86" customFormat="1" ht="18" customHeight="1">
      <c r="A10" s="620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121"/>
      <c r="T10" s="143">
        <f t="shared" si="12"/>
        <v>43195</v>
      </c>
      <c r="U10" s="144">
        <f t="shared" si="0"/>
        <v>43195</v>
      </c>
      <c r="V10" s="520" t="str">
        <f>VLOOKUP('H30ごみ収集計画'!E19,'仲塔･鹿野遊･栂尾ルート'!$W$52:$X$66,2,0)</f>
        <v>可燃ごみ</v>
      </c>
      <c r="W10" s="521"/>
      <c r="X10" s="145">
        <f t="shared" si="13"/>
        <v>43225</v>
      </c>
      <c r="Y10" s="144">
        <f t="shared" si="1"/>
        <v>43225</v>
      </c>
      <c r="Z10" s="522" t="str">
        <f>VLOOKUP('H30ごみ収集計画'!N19,'仲塔･鹿野遊･栂尾ルート'!$W$52:$X$66,2,0)</f>
        <v>   </v>
      </c>
      <c r="AA10" s="523"/>
      <c r="AB10" s="145">
        <f t="shared" si="14"/>
        <v>43256</v>
      </c>
      <c r="AC10" s="144">
        <f t="shared" si="2"/>
        <v>43256</v>
      </c>
      <c r="AD10" s="522" t="str">
        <f>VLOOKUP('H30ごみ収集計画'!W19,'仲塔･鹿野遊･栂尾ルート'!$W$52:$X$66,2,0)</f>
        <v>   </v>
      </c>
      <c r="AE10" s="523"/>
      <c r="AF10" s="145">
        <f t="shared" si="15"/>
        <v>43286</v>
      </c>
      <c r="AG10" s="144">
        <f t="shared" si="3"/>
        <v>43286</v>
      </c>
      <c r="AH10" s="520" t="str">
        <f>VLOOKUP('H30ごみ収集計画'!AF19,'仲塔･鹿野遊･栂尾ルート'!$W$52:$X$66,2,0)</f>
        <v>可燃ごみ</v>
      </c>
      <c r="AI10" s="524"/>
      <c r="AJ10" s="39"/>
      <c r="AK10" s="143">
        <f t="shared" si="16"/>
        <v>43317</v>
      </c>
      <c r="AL10" s="144">
        <f t="shared" si="4"/>
        <v>43317</v>
      </c>
      <c r="AM10" s="522" t="str">
        <f>VLOOKUP('H30ごみ収集計画'!AO19,'仲塔･鹿野遊･栂尾ルート'!$W$52:$X$66,2,0)</f>
        <v>   </v>
      </c>
      <c r="AN10" s="523"/>
      <c r="AO10" s="145">
        <f t="shared" si="17"/>
        <v>43348</v>
      </c>
      <c r="AP10" s="144">
        <f t="shared" si="5"/>
        <v>43348</v>
      </c>
      <c r="AQ10" s="545" t="str">
        <f>VLOOKUP('H30ごみ収集計画'!AX19,'仲塔･鹿野遊･栂尾ルート'!$W$52:$X$66,2,0)</f>
        <v>不燃ごみ</v>
      </c>
      <c r="AR10" s="546"/>
      <c r="AS10" s="145">
        <f t="shared" si="18"/>
        <v>43378</v>
      </c>
      <c r="AT10" s="144">
        <f t="shared" si="6"/>
        <v>43378</v>
      </c>
      <c r="AU10" s="522" t="str">
        <f>VLOOKUP('H30ごみ収集計画'!BG19,'仲塔･鹿野遊･栂尾ルート'!$W$52:$X$66,2,0)</f>
        <v>   </v>
      </c>
      <c r="AV10" s="523"/>
      <c r="AW10" s="145">
        <f t="shared" si="19"/>
        <v>43409</v>
      </c>
      <c r="AX10" s="144">
        <f t="shared" si="7"/>
        <v>43409</v>
      </c>
      <c r="AY10" s="522" t="str">
        <f>VLOOKUP('H30ごみ収集計画'!BP19,'仲塔･鹿野遊･栂尾ルート'!$W$52:$X$66,2,0)</f>
        <v>   </v>
      </c>
      <c r="AZ10" s="525"/>
      <c r="BA10" s="191"/>
      <c r="BB10" s="143">
        <f t="shared" si="20"/>
        <v>43439</v>
      </c>
      <c r="BC10" s="144">
        <f t="shared" si="8"/>
        <v>43439</v>
      </c>
      <c r="BD10" s="545" t="str">
        <f>VLOOKUP('H30ごみ収集計画'!BY19,'仲塔･鹿野遊･栂尾ルート'!$W$52:$X$66,2,0)</f>
        <v>不燃ごみ</v>
      </c>
      <c r="BE10" s="546"/>
      <c r="BF10" s="145">
        <f t="shared" si="21"/>
        <v>43470</v>
      </c>
      <c r="BG10" s="144">
        <f t="shared" si="9"/>
        <v>43470</v>
      </c>
      <c r="BH10" s="522" t="str">
        <f>VLOOKUP('H30ごみ収集計画'!CH19,'仲塔･鹿野遊･栂尾ルート'!$W$52:$X$66,2,0)</f>
        <v>   </v>
      </c>
      <c r="BI10" s="523"/>
      <c r="BJ10" s="145">
        <f t="shared" si="22"/>
        <v>43501</v>
      </c>
      <c r="BK10" s="144">
        <f t="shared" si="10"/>
        <v>43501</v>
      </c>
      <c r="BL10" s="522" t="str">
        <f>VLOOKUP('H30ごみ収集計画'!CQ19,'仲塔･鹿野遊･栂尾ルート'!$W$52:$X$66,2,0)</f>
        <v>   </v>
      </c>
      <c r="BM10" s="523"/>
      <c r="BN10" s="145">
        <f t="shared" si="23"/>
        <v>43529</v>
      </c>
      <c r="BO10" s="144">
        <f t="shared" si="11"/>
        <v>43529</v>
      </c>
      <c r="BP10" s="522" t="str">
        <f>VLOOKUP('H30ごみ収集計画'!CZ19,'仲塔･鹿野遊･栂尾ルート'!$W$52:$X$66,2,0)</f>
        <v>   </v>
      </c>
      <c r="BQ10" s="525"/>
      <c r="CA10" s="141"/>
      <c r="CB10" s="142"/>
      <c r="CC10" s="142"/>
      <c r="CD10" s="142"/>
      <c r="CE10" s="142"/>
      <c r="CF10" s="141"/>
      <c r="CG10" s="142"/>
      <c r="CH10" s="142"/>
      <c r="CI10" s="142"/>
      <c r="CJ10" s="142"/>
      <c r="CK10" s="141"/>
      <c r="CL10" s="142"/>
      <c r="CM10" s="142"/>
      <c r="CN10" s="142"/>
      <c r="CO10" s="142"/>
      <c r="CP10" s="141"/>
      <c r="CQ10" s="142"/>
      <c r="CR10" s="142"/>
      <c r="CS10" s="142"/>
      <c r="CT10" s="142"/>
      <c r="CU10" s="142"/>
      <c r="CV10" s="142"/>
    </row>
    <row r="11" spans="1:100" s="86" customFormat="1" ht="18" customHeight="1">
      <c r="A11" s="683" t="s">
        <v>170</v>
      </c>
      <c r="B11" s="684"/>
      <c r="C11" s="684"/>
      <c r="D11" s="686" t="s">
        <v>171</v>
      </c>
      <c r="E11" s="686"/>
      <c r="F11" s="686" t="s">
        <v>172</v>
      </c>
      <c r="G11" s="686"/>
      <c r="H11" s="686"/>
      <c r="I11" s="686" t="s">
        <v>173</v>
      </c>
      <c r="J11" s="686"/>
      <c r="K11" s="686"/>
      <c r="L11" s="686" t="s">
        <v>174</v>
      </c>
      <c r="M11" s="686"/>
      <c r="N11" s="227"/>
      <c r="O11" s="227"/>
      <c r="P11" s="227"/>
      <c r="Q11" s="227"/>
      <c r="R11" s="97"/>
      <c r="S11" s="137"/>
      <c r="T11" s="143">
        <f t="shared" si="12"/>
        <v>43196</v>
      </c>
      <c r="U11" s="144">
        <f t="shared" si="0"/>
        <v>43196</v>
      </c>
      <c r="V11" s="522" t="str">
        <f>VLOOKUP('H30ごみ収集計画'!E20,'仲塔･鹿野遊･栂尾ルート'!$W$52:$X$66,2,0)</f>
        <v>   </v>
      </c>
      <c r="W11" s="523"/>
      <c r="X11" s="145">
        <f t="shared" si="13"/>
        <v>43226</v>
      </c>
      <c r="Y11" s="144">
        <f t="shared" si="1"/>
        <v>43226</v>
      </c>
      <c r="Z11" s="522" t="str">
        <f>VLOOKUP('H30ごみ収集計画'!N20,'仲塔･鹿野遊･栂尾ルート'!$W$52:$X$66,2,0)</f>
        <v>   </v>
      </c>
      <c r="AA11" s="523"/>
      <c r="AB11" s="145">
        <f t="shared" si="14"/>
        <v>43257</v>
      </c>
      <c r="AC11" s="144">
        <f t="shared" si="2"/>
        <v>43257</v>
      </c>
      <c r="AD11" s="545" t="str">
        <f>VLOOKUP('H30ごみ収集計画'!W20,'仲塔･鹿野遊･栂尾ルート'!$W$52:$X$66,2,0)</f>
        <v>不燃ごみ</v>
      </c>
      <c r="AE11" s="546"/>
      <c r="AF11" s="145">
        <f t="shared" si="15"/>
        <v>43287</v>
      </c>
      <c r="AG11" s="144">
        <f t="shared" si="3"/>
        <v>43287</v>
      </c>
      <c r="AH11" s="522" t="str">
        <f>VLOOKUP('H30ごみ収集計画'!AF20,'仲塔･鹿野遊･栂尾ルート'!$W$52:$X$66,2,0)</f>
        <v>   </v>
      </c>
      <c r="AI11" s="525"/>
      <c r="AJ11" s="39"/>
      <c r="AK11" s="143">
        <f t="shared" si="16"/>
        <v>43318</v>
      </c>
      <c r="AL11" s="144">
        <f t="shared" si="4"/>
        <v>43318</v>
      </c>
      <c r="AM11" s="522" t="str">
        <f>VLOOKUP('H30ごみ収集計画'!AO20,'仲塔･鹿野遊･栂尾ルート'!$W$52:$X$66,2,0)</f>
        <v>   </v>
      </c>
      <c r="AN11" s="523"/>
      <c r="AO11" s="145">
        <f t="shared" si="17"/>
        <v>43349</v>
      </c>
      <c r="AP11" s="144">
        <f t="shared" si="5"/>
        <v>43349</v>
      </c>
      <c r="AQ11" s="520" t="str">
        <f>VLOOKUP('H30ごみ収集計画'!AX20,'仲塔･鹿野遊･栂尾ルート'!$W$52:$X$66,2,0)</f>
        <v>可燃ごみ</v>
      </c>
      <c r="AR11" s="521"/>
      <c r="AS11" s="145">
        <f t="shared" si="18"/>
        <v>43379</v>
      </c>
      <c r="AT11" s="144">
        <f t="shared" si="6"/>
        <v>43379</v>
      </c>
      <c r="AU11" s="522" t="str">
        <f>VLOOKUP('H30ごみ収集計画'!BG20,'仲塔･鹿野遊･栂尾ルート'!$W$52:$X$66,2,0)</f>
        <v>   </v>
      </c>
      <c r="AV11" s="523"/>
      <c r="AW11" s="145">
        <f t="shared" si="19"/>
        <v>43410</v>
      </c>
      <c r="AX11" s="144">
        <f t="shared" si="7"/>
        <v>43410</v>
      </c>
      <c r="AY11" s="522" t="str">
        <f>VLOOKUP('H30ごみ収集計画'!BP20,'仲塔･鹿野遊･栂尾ルート'!$W$52:$X$66,2,0)</f>
        <v>   </v>
      </c>
      <c r="AZ11" s="525"/>
      <c r="BA11" s="191"/>
      <c r="BB11" s="143">
        <f t="shared" si="20"/>
        <v>43440</v>
      </c>
      <c r="BC11" s="144">
        <f t="shared" si="8"/>
        <v>43440</v>
      </c>
      <c r="BD11" s="520" t="str">
        <f>VLOOKUP('H30ごみ収集計画'!BY20,'仲塔･鹿野遊･栂尾ルート'!$W$52:$X$66,2,0)</f>
        <v>可燃ごみ</v>
      </c>
      <c r="BE11" s="521"/>
      <c r="BF11" s="145">
        <f t="shared" si="21"/>
        <v>43471</v>
      </c>
      <c r="BG11" s="144">
        <f t="shared" si="9"/>
        <v>43471</v>
      </c>
      <c r="BH11" s="540" t="str">
        <f>VLOOKUP('H30ごみ収集計画'!CH20,'仲塔･鹿野遊･栂尾ルート'!$W$52:$X$66,2,0)</f>
        <v>   </v>
      </c>
      <c r="BI11" s="541"/>
      <c r="BJ11" s="145">
        <f t="shared" si="22"/>
        <v>43502</v>
      </c>
      <c r="BK11" s="144">
        <f t="shared" si="10"/>
        <v>43502</v>
      </c>
      <c r="BL11" s="545" t="str">
        <f>VLOOKUP('H30ごみ収集計画'!CQ20,'仲塔･鹿野遊･栂尾ルート'!$W$52:$X$66,2,0)</f>
        <v>不燃ごみ</v>
      </c>
      <c r="BM11" s="546"/>
      <c r="BN11" s="145">
        <f t="shared" si="23"/>
        <v>43530</v>
      </c>
      <c r="BO11" s="144">
        <f t="shared" si="11"/>
        <v>43530</v>
      </c>
      <c r="BP11" s="545" t="str">
        <f>VLOOKUP('H30ごみ収集計画'!CZ20,'仲塔･鹿野遊･栂尾ルート'!$W$52:$X$66,2,0)</f>
        <v>不燃ごみ</v>
      </c>
      <c r="BQ11" s="549"/>
      <c r="CA11" s="141"/>
      <c r="CB11" s="142"/>
      <c r="CC11" s="142"/>
      <c r="CD11" s="142"/>
      <c r="CE11" s="142"/>
      <c r="CF11" s="141"/>
      <c r="CG11" s="142"/>
      <c r="CH11" s="142"/>
      <c r="CI11" s="142"/>
      <c r="CJ11" s="142"/>
      <c r="CK11" s="141"/>
      <c r="CL11" s="142"/>
      <c r="CM11" s="142"/>
      <c r="CN11" s="142"/>
      <c r="CO11" s="142"/>
      <c r="CP11" s="141"/>
      <c r="CQ11" s="142"/>
      <c r="CR11" s="142"/>
      <c r="CS11" s="142"/>
      <c r="CT11" s="142"/>
      <c r="CU11" s="142"/>
      <c r="CV11" s="142"/>
    </row>
    <row r="12" spans="1:100" s="86" customFormat="1" ht="18" customHeight="1">
      <c r="A12" s="685"/>
      <c r="B12" s="592"/>
      <c r="C12" s="592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229"/>
      <c r="O12" s="229"/>
      <c r="P12" s="229"/>
      <c r="Q12" s="229"/>
      <c r="R12" s="102"/>
      <c r="S12" s="137"/>
      <c r="T12" s="143">
        <f t="shared" si="12"/>
        <v>43197</v>
      </c>
      <c r="U12" s="144">
        <f t="shared" si="0"/>
        <v>43197</v>
      </c>
      <c r="V12" s="522" t="str">
        <f>VLOOKUP('H30ごみ収集計画'!E21,'仲塔･鹿野遊･栂尾ルート'!$W$52:$X$66,2,0)</f>
        <v>   </v>
      </c>
      <c r="W12" s="523"/>
      <c r="X12" s="145">
        <f t="shared" si="13"/>
        <v>43227</v>
      </c>
      <c r="Y12" s="144">
        <f t="shared" si="1"/>
        <v>43227</v>
      </c>
      <c r="Z12" s="522" t="str">
        <f>VLOOKUP('H30ごみ収集計画'!N21,'仲塔･鹿野遊･栂尾ルート'!$W$52:$X$66,2,0)</f>
        <v>   </v>
      </c>
      <c r="AA12" s="523"/>
      <c r="AB12" s="145">
        <f t="shared" si="14"/>
        <v>43258</v>
      </c>
      <c r="AC12" s="144">
        <f t="shared" si="2"/>
        <v>43258</v>
      </c>
      <c r="AD12" s="520" t="str">
        <f>VLOOKUP('H30ごみ収集計画'!W21,'仲塔･鹿野遊･栂尾ルート'!$W$52:$X$66,2,0)</f>
        <v>可燃ごみ</v>
      </c>
      <c r="AE12" s="521"/>
      <c r="AF12" s="145">
        <f t="shared" si="15"/>
        <v>43288</v>
      </c>
      <c r="AG12" s="144">
        <f t="shared" si="3"/>
        <v>43288</v>
      </c>
      <c r="AH12" s="522" t="str">
        <f>VLOOKUP('H30ごみ収集計画'!AF21,'仲塔･鹿野遊･栂尾ルート'!$W$52:$X$66,2,0)</f>
        <v>   </v>
      </c>
      <c r="AI12" s="525"/>
      <c r="AJ12" s="39"/>
      <c r="AK12" s="143">
        <f t="shared" si="16"/>
        <v>43319</v>
      </c>
      <c r="AL12" s="144">
        <f t="shared" si="4"/>
        <v>43319</v>
      </c>
      <c r="AM12" s="522" t="str">
        <f>VLOOKUP('H30ごみ収集計画'!AO21,'仲塔･鹿野遊･栂尾ルート'!$W$52:$X$66,2,0)</f>
        <v>   </v>
      </c>
      <c r="AN12" s="523"/>
      <c r="AO12" s="145">
        <f t="shared" si="17"/>
        <v>43350</v>
      </c>
      <c r="AP12" s="144">
        <f t="shared" si="5"/>
        <v>43350</v>
      </c>
      <c r="AQ12" s="522" t="str">
        <f>VLOOKUP('H30ごみ収集計画'!AX21,'仲塔･鹿野遊･栂尾ルート'!$W$52:$X$66,2,0)</f>
        <v>   </v>
      </c>
      <c r="AR12" s="523"/>
      <c r="AS12" s="145">
        <f t="shared" si="18"/>
        <v>43380</v>
      </c>
      <c r="AT12" s="144">
        <f t="shared" si="6"/>
        <v>43380</v>
      </c>
      <c r="AU12" s="540" t="str">
        <f>VLOOKUP('H30ごみ収集計画'!BG21,'仲塔･鹿野遊･栂尾ルート'!$W$52:$X$66,2,0)</f>
        <v>   </v>
      </c>
      <c r="AV12" s="541"/>
      <c r="AW12" s="145">
        <f t="shared" si="19"/>
        <v>43411</v>
      </c>
      <c r="AX12" s="144">
        <f t="shared" si="7"/>
        <v>43411</v>
      </c>
      <c r="AY12" s="545" t="str">
        <f>VLOOKUP('H30ごみ収集計画'!BP21,'仲塔･鹿野遊･栂尾ルート'!$W$52:$X$66,2,0)</f>
        <v>不燃ごみ</v>
      </c>
      <c r="AZ12" s="549"/>
      <c r="BA12" s="191"/>
      <c r="BB12" s="143">
        <f t="shared" si="20"/>
        <v>43441</v>
      </c>
      <c r="BC12" s="144">
        <f t="shared" si="8"/>
        <v>43441</v>
      </c>
      <c r="BD12" s="522" t="str">
        <f>VLOOKUP('H30ごみ収集計画'!BY21,'仲塔･鹿野遊･栂尾ルート'!$W$52:$X$66,2,0)</f>
        <v>   </v>
      </c>
      <c r="BE12" s="523"/>
      <c r="BF12" s="145">
        <f t="shared" si="21"/>
        <v>43472</v>
      </c>
      <c r="BG12" s="144">
        <f t="shared" si="9"/>
        <v>43472</v>
      </c>
      <c r="BH12" s="522" t="str">
        <f>VLOOKUP('H30ごみ収集計画'!CH21,'仲塔･鹿野遊･栂尾ルート'!$W$52:$X$66,2,0)</f>
        <v>   </v>
      </c>
      <c r="BI12" s="523"/>
      <c r="BJ12" s="145">
        <f t="shared" si="22"/>
        <v>43503</v>
      </c>
      <c r="BK12" s="144">
        <f t="shared" si="10"/>
        <v>43503</v>
      </c>
      <c r="BL12" s="520" t="str">
        <f>VLOOKUP('H30ごみ収集計画'!CQ21,'仲塔･鹿野遊･栂尾ルート'!$W$52:$X$66,2,0)</f>
        <v>可燃ごみ</v>
      </c>
      <c r="BM12" s="521"/>
      <c r="BN12" s="145">
        <f t="shared" si="23"/>
        <v>43531</v>
      </c>
      <c r="BO12" s="144">
        <f t="shared" si="11"/>
        <v>43531</v>
      </c>
      <c r="BP12" s="520" t="str">
        <f>VLOOKUP('H30ごみ収集計画'!CZ21,'仲塔･鹿野遊･栂尾ルート'!$W$52:$X$66,2,0)</f>
        <v>可燃ごみ</v>
      </c>
      <c r="BQ12" s="524"/>
      <c r="CA12" s="141"/>
      <c r="CB12" s="142"/>
      <c r="CC12" s="142"/>
      <c r="CD12" s="142"/>
      <c r="CE12" s="142"/>
      <c r="CF12" s="141"/>
      <c r="CG12" s="142"/>
      <c r="CH12" s="142"/>
      <c r="CI12" s="142"/>
      <c r="CJ12" s="142"/>
      <c r="CK12" s="141"/>
      <c r="CL12" s="142"/>
      <c r="CM12" s="142"/>
      <c r="CN12" s="142"/>
      <c r="CO12" s="142"/>
      <c r="CP12" s="141"/>
      <c r="CQ12" s="142"/>
      <c r="CR12" s="142"/>
      <c r="CS12" s="142"/>
      <c r="CT12" s="142"/>
      <c r="CU12" s="142"/>
      <c r="CV12" s="142"/>
    </row>
    <row r="13" spans="1:100" s="86" customFormat="1" ht="18" customHeight="1">
      <c r="A13" s="682" t="s">
        <v>175</v>
      </c>
      <c r="B13" s="591"/>
      <c r="C13" s="591"/>
      <c r="D13" s="591"/>
      <c r="E13" s="591"/>
      <c r="F13" s="591" t="s">
        <v>176</v>
      </c>
      <c r="G13" s="591"/>
      <c r="H13" s="591"/>
      <c r="I13" s="591"/>
      <c r="J13" s="591" t="s">
        <v>177</v>
      </c>
      <c r="K13" s="591"/>
      <c r="L13" s="591"/>
      <c r="M13" s="591" t="s">
        <v>178</v>
      </c>
      <c r="N13" s="591"/>
      <c r="O13" s="591"/>
      <c r="P13" s="207"/>
      <c r="Q13" s="207"/>
      <c r="R13" s="129"/>
      <c r="S13" s="174"/>
      <c r="T13" s="143">
        <f t="shared" si="12"/>
        <v>43198</v>
      </c>
      <c r="U13" s="144">
        <f t="shared" si="0"/>
        <v>43198</v>
      </c>
      <c r="V13" s="540" t="str">
        <f>VLOOKUP('H30ごみ収集計画'!E22,'仲塔･鹿野遊･栂尾ルート'!$W$52:$X$66,2,0)</f>
        <v>   </v>
      </c>
      <c r="W13" s="541"/>
      <c r="X13" s="145">
        <f t="shared" si="13"/>
        <v>43228</v>
      </c>
      <c r="Y13" s="144">
        <f t="shared" si="1"/>
        <v>43228</v>
      </c>
      <c r="Z13" s="528" t="str">
        <f>VLOOKUP('H30ごみ収集計画'!N22,'仲塔･鹿野遊･栂尾ルート'!$W$52:$X$66,2,0)</f>
        <v>資源ごみ</v>
      </c>
      <c r="AA13" s="529"/>
      <c r="AB13" s="145">
        <f t="shared" si="14"/>
        <v>43259</v>
      </c>
      <c r="AC13" s="144">
        <f t="shared" si="2"/>
        <v>43259</v>
      </c>
      <c r="AD13" s="522" t="str">
        <f>VLOOKUP('H30ごみ収集計画'!W22,'仲塔･鹿野遊･栂尾ルート'!$W$52:$X$66,2,0)</f>
        <v>   </v>
      </c>
      <c r="AE13" s="523"/>
      <c r="AF13" s="145">
        <f t="shared" si="15"/>
        <v>43289</v>
      </c>
      <c r="AG13" s="144">
        <f t="shared" si="3"/>
        <v>43289</v>
      </c>
      <c r="AH13" s="540" t="str">
        <f>VLOOKUP('H30ごみ収集計画'!AF22,'仲塔･鹿野遊･栂尾ルート'!$W$52:$X$66,2,0)</f>
        <v>   </v>
      </c>
      <c r="AI13" s="544"/>
      <c r="AJ13" s="39"/>
      <c r="AK13" s="143">
        <f t="shared" si="16"/>
        <v>43320</v>
      </c>
      <c r="AL13" s="144">
        <f t="shared" si="4"/>
        <v>43320</v>
      </c>
      <c r="AM13" s="528" t="str">
        <f>VLOOKUP('H30ごみ収集計画'!AO22,'仲塔･鹿野遊･栂尾ルート'!$W$52:$X$66,2,0)</f>
        <v>資源ごみ</v>
      </c>
      <c r="AN13" s="529"/>
      <c r="AO13" s="145">
        <f t="shared" si="17"/>
        <v>43351</v>
      </c>
      <c r="AP13" s="144">
        <f t="shared" si="5"/>
        <v>43351</v>
      </c>
      <c r="AQ13" s="522" t="str">
        <f>VLOOKUP('H30ごみ収集計画'!AX22,'仲塔･鹿野遊･栂尾ルート'!$W$52:$X$66,2,0)</f>
        <v>   </v>
      </c>
      <c r="AR13" s="523"/>
      <c r="AS13" s="145">
        <f t="shared" si="18"/>
        <v>43381</v>
      </c>
      <c r="AT13" s="144">
        <f t="shared" si="6"/>
        <v>43381</v>
      </c>
      <c r="AU13" s="522" t="str">
        <f>VLOOKUP('H30ごみ収集計画'!BG22,'仲塔･鹿野遊･栂尾ルート'!$W$52:$X$66,2,0)</f>
        <v>   </v>
      </c>
      <c r="AV13" s="523"/>
      <c r="AW13" s="145">
        <f t="shared" si="19"/>
        <v>43412</v>
      </c>
      <c r="AX13" s="144">
        <f t="shared" si="7"/>
        <v>43412</v>
      </c>
      <c r="AY13" s="520" t="str">
        <f>VLOOKUP('H30ごみ収集計画'!BP22,'仲塔･鹿野遊･栂尾ルート'!$W$52:$X$66,2,0)</f>
        <v>可燃ごみ</v>
      </c>
      <c r="AZ13" s="524"/>
      <c r="BA13" s="191"/>
      <c r="BB13" s="143">
        <f t="shared" si="20"/>
        <v>43442</v>
      </c>
      <c r="BC13" s="144">
        <f t="shared" si="8"/>
        <v>43442</v>
      </c>
      <c r="BD13" s="522" t="str">
        <f>VLOOKUP('H30ごみ収集計画'!BY22,'仲塔･鹿野遊･栂尾ルート'!$W$52:$X$66,2,0)</f>
        <v>   </v>
      </c>
      <c r="BE13" s="523"/>
      <c r="BF13" s="145">
        <f t="shared" si="21"/>
        <v>43473</v>
      </c>
      <c r="BG13" s="144">
        <f t="shared" si="9"/>
        <v>43473</v>
      </c>
      <c r="BH13" s="522" t="str">
        <f>VLOOKUP('H30ごみ収集計画'!CH22,'仲塔･鹿野遊･栂尾ルート'!$W$52:$X$66,2,0)</f>
        <v>   </v>
      </c>
      <c r="BI13" s="523"/>
      <c r="BJ13" s="145">
        <f t="shared" si="22"/>
        <v>43504</v>
      </c>
      <c r="BK13" s="144">
        <f t="shared" si="10"/>
        <v>43504</v>
      </c>
      <c r="BL13" s="522" t="str">
        <f>VLOOKUP('H30ごみ収集計画'!CQ22,'仲塔･鹿野遊･栂尾ルート'!$W$52:$X$66,2,0)</f>
        <v>   </v>
      </c>
      <c r="BM13" s="523"/>
      <c r="BN13" s="145">
        <f t="shared" si="23"/>
        <v>43532</v>
      </c>
      <c r="BO13" s="144">
        <f t="shared" si="11"/>
        <v>43532</v>
      </c>
      <c r="BP13" s="522" t="str">
        <f>VLOOKUP('H30ごみ収集計画'!CZ22,'仲塔･鹿野遊･栂尾ルート'!$W$52:$X$66,2,0)</f>
        <v>   </v>
      </c>
      <c r="BQ13" s="525"/>
      <c r="CA13" s="141"/>
      <c r="CB13" s="142"/>
      <c r="CC13" s="142"/>
      <c r="CD13" s="142"/>
      <c r="CE13" s="142"/>
      <c r="CF13" s="141"/>
      <c r="CG13" s="142"/>
      <c r="CH13" s="142"/>
      <c r="CI13" s="142"/>
      <c r="CJ13" s="142"/>
      <c r="CK13" s="141"/>
      <c r="CL13" s="142"/>
      <c r="CM13" s="142"/>
      <c r="CN13" s="142"/>
      <c r="CO13" s="142"/>
      <c r="CP13" s="141"/>
      <c r="CQ13" s="142"/>
      <c r="CR13" s="142"/>
      <c r="CS13" s="142"/>
      <c r="CT13" s="142"/>
      <c r="CU13" s="142"/>
      <c r="CV13" s="142"/>
    </row>
    <row r="14" spans="1:100" s="86" customFormat="1" ht="18" customHeight="1">
      <c r="A14" s="682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207"/>
      <c r="Q14" s="207"/>
      <c r="R14" s="129"/>
      <c r="S14" s="175"/>
      <c r="T14" s="143">
        <f t="shared" si="12"/>
        <v>43199</v>
      </c>
      <c r="U14" s="144">
        <f t="shared" si="0"/>
        <v>43199</v>
      </c>
      <c r="V14" s="522" t="str">
        <f>VLOOKUP('H30ごみ収集計画'!E23,'仲塔･鹿野遊･栂尾ルート'!$W$52:$X$66,2,0)</f>
        <v>   </v>
      </c>
      <c r="W14" s="523"/>
      <c r="X14" s="145">
        <f t="shared" si="13"/>
        <v>43229</v>
      </c>
      <c r="Y14" s="144">
        <f t="shared" si="1"/>
        <v>43229</v>
      </c>
      <c r="Z14" s="522" t="str">
        <f>VLOOKUP('H30ごみ収集計画'!N23,'仲塔･鹿野遊･栂尾ルート'!$W$52:$X$66,2,0)</f>
        <v>   </v>
      </c>
      <c r="AA14" s="523"/>
      <c r="AB14" s="145">
        <f t="shared" si="14"/>
        <v>43260</v>
      </c>
      <c r="AC14" s="144">
        <f t="shared" si="2"/>
        <v>43260</v>
      </c>
      <c r="AD14" s="522" t="str">
        <f>VLOOKUP('H30ごみ収集計画'!W23,'仲塔･鹿野遊･栂尾ルート'!$W$52:$X$66,2,0)</f>
        <v>   </v>
      </c>
      <c r="AE14" s="523"/>
      <c r="AF14" s="145">
        <f t="shared" si="15"/>
        <v>43290</v>
      </c>
      <c r="AG14" s="144">
        <f t="shared" si="3"/>
        <v>43290</v>
      </c>
      <c r="AH14" s="522" t="str">
        <f>VLOOKUP('H30ごみ収集計画'!AF23,'仲塔･鹿野遊･栂尾ルート'!$W$52:$X$66,2,0)</f>
        <v>   </v>
      </c>
      <c r="AI14" s="525"/>
      <c r="AJ14" s="39"/>
      <c r="AK14" s="143">
        <f t="shared" si="16"/>
        <v>43321</v>
      </c>
      <c r="AL14" s="144">
        <f t="shared" si="4"/>
        <v>43321</v>
      </c>
      <c r="AM14" s="520" t="str">
        <f>VLOOKUP('H30ごみ収集計画'!AO23,'仲塔･鹿野遊･栂尾ルート'!$W$52:$X$66,2,0)</f>
        <v>可燃ごみ</v>
      </c>
      <c r="AN14" s="521"/>
      <c r="AO14" s="145">
        <f t="shared" si="17"/>
        <v>43352</v>
      </c>
      <c r="AP14" s="144">
        <f t="shared" si="5"/>
        <v>43352</v>
      </c>
      <c r="AQ14" s="540" t="str">
        <f>VLOOKUP('H30ごみ収集計画'!AX23,'仲塔･鹿野遊･栂尾ルート'!$W$52:$X$66,2,0)</f>
        <v>   </v>
      </c>
      <c r="AR14" s="541"/>
      <c r="AS14" s="145">
        <f t="shared" si="18"/>
        <v>43382</v>
      </c>
      <c r="AT14" s="144">
        <f t="shared" si="6"/>
        <v>43382</v>
      </c>
      <c r="AU14" s="528" t="str">
        <f>VLOOKUP('H30ごみ収集計画'!BG23,'仲塔･鹿野遊･栂尾ルート'!$W$52:$X$66,2,0)</f>
        <v>資源ごみ</v>
      </c>
      <c r="AV14" s="529"/>
      <c r="AW14" s="145">
        <f t="shared" si="19"/>
        <v>43413</v>
      </c>
      <c r="AX14" s="144">
        <f t="shared" si="7"/>
        <v>43413</v>
      </c>
      <c r="AY14" s="522" t="str">
        <f>VLOOKUP('H30ごみ収集計画'!BP23,'仲塔･鹿野遊･栂尾ルート'!$W$52:$X$66,2,0)</f>
        <v>   </v>
      </c>
      <c r="AZ14" s="525"/>
      <c r="BA14" s="191"/>
      <c r="BB14" s="143">
        <f t="shared" si="20"/>
        <v>43443</v>
      </c>
      <c r="BC14" s="144">
        <f t="shared" si="8"/>
        <v>43443</v>
      </c>
      <c r="BD14" s="540" t="str">
        <f>VLOOKUP('H30ごみ収集計画'!BY23,'仲塔･鹿野遊･栂尾ルート'!$W$52:$X$66,2,0)</f>
        <v>   </v>
      </c>
      <c r="BE14" s="541"/>
      <c r="BF14" s="145">
        <f t="shared" si="21"/>
        <v>43474</v>
      </c>
      <c r="BG14" s="144">
        <f t="shared" si="9"/>
        <v>43474</v>
      </c>
      <c r="BH14" s="545" t="str">
        <f>VLOOKUP('H30ごみ収集計画'!CH23,'仲塔･鹿野遊･栂尾ルート'!$W$52:$X$66,2,0)</f>
        <v>不燃ごみ</v>
      </c>
      <c r="BI14" s="546"/>
      <c r="BJ14" s="145">
        <f t="shared" si="22"/>
        <v>43505</v>
      </c>
      <c r="BK14" s="144">
        <f t="shared" si="10"/>
        <v>43505</v>
      </c>
      <c r="BL14" s="522" t="str">
        <f>VLOOKUP('H30ごみ収集計画'!CQ23,'仲塔･鹿野遊･栂尾ルート'!$W$52:$X$66,2,0)</f>
        <v>   </v>
      </c>
      <c r="BM14" s="523"/>
      <c r="BN14" s="145">
        <f t="shared" si="23"/>
        <v>43533</v>
      </c>
      <c r="BO14" s="144">
        <f t="shared" si="11"/>
        <v>43533</v>
      </c>
      <c r="BP14" s="522" t="str">
        <f>VLOOKUP('H30ごみ収集計画'!CZ23,'仲塔･鹿野遊･栂尾ルート'!$W$52:$X$66,2,0)</f>
        <v>   </v>
      </c>
      <c r="BQ14" s="525"/>
      <c r="CA14" s="141"/>
      <c r="CB14" s="142"/>
      <c r="CC14" s="142"/>
      <c r="CD14" s="142"/>
      <c r="CE14" s="142"/>
      <c r="CF14" s="141"/>
      <c r="CG14" s="142"/>
      <c r="CH14" s="142"/>
      <c r="CI14" s="142"/>
      <c r="CJ14" s="142"/>
      <c r="CK14" s="141"/>
      <c r="CL14" s="142"/>
      <c r="CM14" s="142"/>
      <c r="CN14" s="142"/>
      <c r="CO14" s="142"/>
      <c r="CP14" s="141"/>
      <c r="CQ14" s="142"/>
      <c r="CR14" s="142"/>
      <c r="CS14" s="142"/>
      <c r="CT14" s="142"/>
      <c r="CU14" s="142"/>
      <c r="CV14" s="142"/>
    </row>
    <row r="15" spans="1:100" s="86" customFormat="1" ht="18" customHeight="1">
      <c r="A15" s="682" t="s">
        <v>179</v>
      </c>
      <c r="B15" s="591"/>
      <c r="C15" s="591"/>
      <c r="D15" s="591"/>
      <c r="E15" s="213"/>
      <c r="F15" s="591" t="s">
        <v>180</v>
      </c>
      <c r="G15" s="591"/>
      <c r="H15" s="591"/>
      <c r="I15" s="591"/>
      <c r="J15" s="591" t="s">
        <v>181</v>
      </c>
      <c r="K15" s="591"/>
      <c r="L15" s="591"/>
      <c r="M15" s="591"/>
      <c r="N15" s="213"/>
      <c r="O15" s="213"/>
      <c r="P15" s="213"/>
      <c r="Q15" s="213"/>
      <c r="R15" s="130"/>
      <c r="S15" s="175"/>
      <c r="T15" s="143">
        <f t="shared" si="12"/>
        <v>43200</v>
      </c>
      <c r="U15" s="144">
        <f t="shared" si="0"/>
        <v>43200</v>
      </c>
      <c r="V15" s="528" t="str">
        <f>VLOOKUP('H30ごみ収集計画'!E24,'仲塔･鹿野遊･栂尾ルート'!$W$52:$X$66,2,0)</f>
        <v>資源ごみ</v>
      </c>
      <c r="W15" s="529"/>
      <c r="X15" s="145">
        <f t="shared" si="13"/>
        <v>43230</v>
      </c>
      <c r="Y15" s="144">
        <f t="shared" si="1"/>
        <v>43230</v>
      </c>
      <c r="Z15" s="520" t="str">
        <f>VLOOKUP('H30ごみ収集計画'!N24,'仲塔･鹿野遊･栂尾ルート'!$W$52:$X$66,2,0)</f>
        <v>可燃ごみ</v>
      </c>
      <c r="AA15" s="521"/>
      <c r="AB15" s="145">
        <f t="shared" si="14"/>
        <v>43261</v>
      </c>
      <c r="AC15" s="144">
        <f t="shared" si="2"/>
        <v>43261</v>
      </c>
      <c r="AD15" s="540" t="str">
        <f>VLOOKUP('H30ごみ収集計画'!W24,'仲塔･鹿野遊･栂尾ルート'!$W$52:$X$66,2,0)</f>
        <v>   </v>
      </c>
      <c r="AE15" s="541"/>
      <c r="AF15" s="145">
        <f t="shared" si="15"/>
        <v>43291</v>
      </c>
      <c r="AG15" s="144">
        <f t="shared" si="3"/>
        <v>43291</v>
      </c>
      <c r="AH15" s="528" t="str">
        <f>VLOOKUP('H30ごみ収集計画'!AF24,'仲塔･鹿野遊･栂尾ルート'!$W$52:$X$66,2,0)</f>
        <v>資源ごみ</v>
      </c>
      <c r="AI15" s="539"/>
      <c r="AJ15" s="39"/>
      <c r="AK15" s="143">
        <f t="shared" si="16"/>
        <v>43322</v>
      </c>
      <c r="AL15" s="144">
        <f t="shared" si="4"/>
        <v>43322</v>
      </c>
      <c r="AM15" s="522" t="str">
        <f>VLOOKUP('H30ごみ収集計画'!AO24,'仲塔･鹿野遊･栂尾ルート'!$W$52:$X$66,2,0)</f>
        <v>   </v>
      </c>
      <c r="AN15" s="523"/>
      <c r="AO15" s="145">
        <f t="shared" si="17"/>
        <v>43353</v>
      </c>
      <c r="AP15" s="144">
        <f t="shared" si="5"/>
        <v>43353</v>
      </c>
      <c r="AQ15" s="522" t="str">
        <f>VLOOKUP('H30ごみ収集計画'!AX24,'仲塔･鹿野遊･栂尾ルート'!$W$52:$X$66,2,0)</f>
        <v>   </v>
      </c>
      <c r="AR15" s="523"/>
      <c r="AS15" s="145">
        <f t="shared" si="18"/>
        <v>43383</v>
      </c>
      <c r="AT15" s="144">
        <f t="shared" si="6"/>
        <v>43383</v>
      </c>
      <c r="AU15" s="522" t="str">
        <f>VLOOKUP('H30ごみ収集計画'!BG24,'仲塔･鹿野遊･栂尾ルート'!$W$52:$X$66,2,0)</f>
        <v>   </v>
      </c>
      <c r="AV15" s="523"/>
      <c r="AW15" s="145">
        <f t="shared" si="19"/>
        <v>43414</v>
      </c>
      <c r="AX15" s="144">
        <f t="shared" si="7"/>
        <v>43414</v>
      </c>
      <c r="AY15" s="522" t="str">
        <f>VLOOKUP('H30ごみ収集計画'!BP24,'仲塔･鹿野遊･栂尾ルート'!$W$52:$X$66,2,0)</f>
        <v>   </v>
      </c>
      <c r="AZ15" s="525"/>
      <c r="BA15" s="191"/>
      <c r="BB15" s="143">
        <f t="shared" si="20"/>
        <v>43444</v>
      </c>
      <c r="BC15" s="144">
        <f t="shared" si="8"/>
        <v>43444</v>
      </c>
      <c r="BD15" s="522" t="str">
        <f>VLOOKUP('H30ごみ収集計画'!BY24,'仲塔･鹿野遊･栂尾ルート'!$W$52:$X$66,2,0)</f>
        <v>   </v>
      </c>
      <c r="BE15" s="523"/>
      <c r="BF15" s="145">
        <f t="shared" si="21"/>
        <v>43475</v>
      </c>
      <c r="BG15" s="144">
        <f t="shared" si="9"/>
        <v>43475</v>
      </c>
      <c r="BH15" s="520" t="str">
        <f>VLOOKUP('H30ごみ収集計画'!CH24,'仲塔･鹿野遊･栂尾ルート'!$W$52:$X$66,2,0)</f>
        <v>可燃ごみ</v>
      </c>
      <c r="BI15" s="521"/>
      <c r="BJ15" s="145">
        <f t="shared" si="22"/>
        <v>43506</v>
      </c>
      <c r="BK15" s="144">
        <f t="shared" si="10"/>
        <v>43506</v>
      </c>
      <c r="BL15" s="540" t="str">
        <f>VLOOKUP('H30ごみ収集計画'!CQ24,'仲塔･鹿野遊･栂尾ルート'!$W$52:$X$66,2,0)</f>
        <v>   </v>
      </c>
      <c r="BM15" s="541"/>
      <c r="BN15" s="145">
        <f t="shared" si="23"/>
        <v>43534</v>
      </c>
      <c r="BO15" s="144">
        <f t="shared" si="11"/>
        <v>43534</v>
      </c>
      <c r="BP15" s="540" t="str">
        <f>VLOOKUP('H30ごみ収集計画'!CZ24,'仲塔･鹿野遊･栂尾ルート'!$W$52:$X$66,2,0)</f>
        <v>   </v>
      </c>
      <c r="BQ15" s="544"/>
      <c r="CA15" s="141"/>
      <c r="CB15" s="142"/>
      <c r="CC15" s="142"/>
      <c r="CD15" s="142"/>
      <c r="CE15" s="142"/>
      <c r="CF15" s="141"/>
      <c r="CG15" s="142"/>
      <c r="CH15" s="142"/>
      <c r="CI15" s="142"/>
      <c r="CJ15" s="142"/>
      <c r="CK15" s="141"/>
      <c r="CL15" s="142"/>
      <c r="CM15" s="142"/>
      <c r="CN15" s="142"/>
      <c r="CO15" s="142"/>
      <c r="CP15" s="141"/>
      <c r="CQ15" s="142"/>
      <c r="CR15" s="142"/>
      <c r="CS15" s="142"/>
      <c r="CT15" s="142"/>
      <c r="CU15" s="142"/>
      <c r="CV15" s="142"/>
    </row>
    <row r="16" spans="1:100" s="86" customFormat="1" ht="18" customHeight="1">
      <c r="A16" s="682"/>
      <c r="B16" s="591"/>
      <c r="C16" s="591"/>
      <c r="D16" s="591"/>
      <c r="E16" s="210"/>
      <c r="F16" s="591"/>
      <c r="G16" s="591"/>
      <c r="H16" s="591"/>
      <c r="I16" s="591"/>
      <c r="J16" s="591"/>
      <c r="K16" s="591"/>
      <c r="L16" s="591"/>
      <c r="M16" s="591"/>
      <c r="N16" s="210"/>
      <c r="O16" s="210"/>
      <c r="P16" s="210"/>
      <c r="Q16" s="210"/>
      <c r="R16" s="98"/>
      <c r="S16" s="175"/>
      <c r="T16" s="143">
        <f t="shared" si="12"/>
        <v>43201</v>
      </c>
      <c r="U16" s="144">
        <f t="shared" si="0"/>
        <v>43201</v>
      </c>
      <c r="V16" s="522" t="str">
        <f>VLOOKUP('H30ごみ収集計画'!E25,'仲塔･鹿野遊･栂尾ルート'!$W$52:$X$66,2,0)</f>
        <v>   </v>
      </c>
      <c r="W16" s="523"/>
      <c r="X16" s="145">
        <f t="shared" si="13"/>
        <v>43231</v>
      </c>
      <c r="Y16" s="144">
        <f t="shared" si="1"/>
        <v>43231</v>
      </c>
      <c r="Z16" s="522" t="str">
        <f>VLOOKUP('H30ごみ収集計画'!N25,'仲塔･鹿野遊･栂尾ルート'!$W$52:$X$66,2,0)</f>
        <v>   </v>
      </c>
      <c r="AA16" s="523"/>
      <c r="AB16" s="145">
        <f t="shared" si="14"/>
        <v>43262</v>
      </c>
      <c r="AC16" s="144">
        <f t="shared" si="2"/>
        <v>43262</v>
      </c>
      <c r="AD16" s="522" t="str">
        <f>VLOOKUP('H30ごみ収集計画'!W25,'仲塔･鹿野遊･栂尾ルート'!$W$52:$X$66,2,0)</f>
        <v>   </v>
      </c>
      <c r="AE16" s="523"/>
      <c r="AF16" s="145">
        <f t="shared" si="15"/>
        <v>43292</v>
      </c>
      <c r="AG16" s="144">
        <f t="shared" si="3"/>
        <v>43292</v>
      </c>
      <c r="AH16" s="522" t="str">
        <f>VLOOKUP('H30ごみ収集計画'!AF25,'仲塔･鹿野遊･栂尾ルート'!$W$52:$X$66,2,0)</f>
        <v>   </v>
      </c>
      <c r="AI16" s="525"/>
      <c r="AJ16" s="39"/>
      <c r="AK16" s="143">
        <f t="shared" si="16"/>
        <v>43323</v>
      </c>
      <c r="AL16" s="144">
        <f t="shared" si="4"/>
        <v>43323</v>
      </c>
      <c r="AM16" s="522" t="str">
        <f>VLOOKUP('H30ごみ収集計画'!AO25,'仲塔･鹿野遊･栂尾ルート'!$W$52:$X$66,2,0)</f>
        <v>   </v>
      </c>
      <c r="AN16" s="523"/>
      <c r="AO16" s="145">
        <f t="shared" si="17"/>
        <v>43354</v>
      </c>
      <c r="AP16" s="144">
        <f t="shared" si="5"/>
        <v>43354</v>
      </c>
      <c r="AQ16" s="528" t="str">
        <f>VLOOKUP('H30ごみ収集計画'!AX25,'仲塔･鹿野遊･栂尾ルート'!$W$52:$X$66,2,0)</f>
        <v>資源ごみ</v>
      </c>
      <c r="AR16" s="529"/>
      <c r="AS16" s="145">
        <f t="shared" si="18"/>
        <v>43384</v>
      </c>
      <c r="AT16" s="144">
        <f t="shared" si="6"/>
        <v>43384</v>
      </c>
      <c r="AU16" s="520" t="str">
        <f>VLOOKUP('H30ごみ収集計画'!BG25,'仲塔･鹿野遊･栂尾ルート'!$W$52:$X$66,2,0)</f>
        <v>可燃ごみ</v>
      </c>
      <c r="AV16" s="521"/>
      <c r="AW16" s="145">
        <f t="shared" si="19"/>
        <v>43415</v>
      </c>
      <c r="AX16" s="144">
        <f t="shared" si="7"/>
        <v>43415</v>
      </c>
      <c r="AY16" s="540" t="str">
        <f>VLOOKUP('H30ごみ収集計画'!BP25,'仲塔･鹿野遊･栂尾ルート'!$W$52:$X$66,2,0)</f>
        <v>   </v>
      </c>
      <c r="AZ16" s="544"/>
      <c r="BA16" s="191"/>
      <c r="BB16" s="143">
        <f t="shared" si="20"/>
        <v>43445</v>
      </c>
      <c r="BC16" s="144">
        <f t="shared" si="8"/>
        <v>43445</v>
      </c>
      <c r="BD16" s="528" t="str">
        <f>VLOOKUP('H30ごみ収集計画'!BY25,'仲塔･鹿野遊･栂尾ルート'!$W$52:$X$66,2,0)</f>
        <v>資源ごみ</v>
      </c>
      <c r="BE16" s="529"/>
      <c r="BF16" s="145">
        <f t="shared" si="21"/>
        <v>43476</v>
      </c>
      <c r="BG16" s="144">
        <f t="shared" si="9"/>
        <v>43476</v>
      </c>
      <c r="BH16" s="522" t="str">
        <f>VLOOKUP('H30ごみ収集計画'!CH25,'仲塔･鹿野遊･栂尾ルート'!$W$52:$X$66,2,0)</f>
        <v>   </v>
      </c>
      <c r="BI16" s="523"/>
      <c r="BJ16" s="145">
        <f t="shared" si="22"/>
        <v>43507</v>
      </c>
      <c r="BK16" s="144">
        <f t="shared" si="10"/>
        <v>43507</v>
      </c>
      <c r="BL16" s="522" t="str">
        <f>VLOOKUP('H30ごみ収集計画'!CQ25,'仲塔･鹿野遊･栂尾ルート'!$W$52:$X$66,2,0)</f>
        <v>   </v>
      </c>
      <c r="BM16" s="523"/>
      <c r="BN16" s="145">
        <f t="shared" si="23"/>
        <v>43535</v>
      </c>
      <c r="BO16" s="144">
        <f t="shared" si="11"/>
        <v>43535</v>
      </c>
      <c r="BP16" s="522" t="str">
        <f>VLOOKUP('H30ごみ収集計画'!CZ25,'仲塔･鹿野遊･栂尾ルート'!$W$52:$X$66,2,0)</f>
        <v>   </v>
      </c>
      <c r="BQ16" s="525"/>
      <c r="CA16" s="141"/>
      <c r="CB16" s="142"/>
      <c r="CC16" s="142"/>
      <c r="CD16" s="142"/>
      <c r="CE16" s="142"/>
      <c r="CF16" s="141"/>
      <c r="CG16" s="142"/>
      <c r="CH16" s="142"/>
      <c r="CI16" s="142"/>
      <c r="CJ16" s="142"/>
      <c r="CK16" s="141"/>
      <c r="CL16" s="142"/>
      <c r="CM16" s="142"/>
      <c r="CN16" s="142"/>
      <c r="CO16" s="142"/>
      <c r="CP16" s="141"/>
      <c r="CQ16" s="142"/>
      <c r="CR16" s="142"/>
      <c r="CS16" s="142"/>
      <c r="CT16" s="142"/>
      <c r="CU16" s="142"/>
      <c r="CV16" s="142"/>
    </row>
    <row r="17" spans="1:100" s="86" customFormat="1" ht="18" customHeight="1">
      <c r="A17" s="683" t="s">
        <v>182</v>
      </c>
      <c r="B17" s="684"/>
      <c r="C17" s="684"/>
      <c r="D17" s="686" t="s">
        <v>183</v>
      </c>
      <c r="E17" s="686"/>
      <c r="F17" s="686" t="s">
        <v>184</v>
      </c>
      <c r="G17" s="686"/>
      <c r="H17" s="686"/>
      <c r="I17" s="686" t="s">
        <v>185</v>
      </c>
      <c r="J17" s="686"/>
      <c r="K17" s="686"/>
      <c r="L17" s="227"/>
      <c r="M17" s="227"/>
      <c r="N17" s="227"/>
      <c r="O17" s="227"/>
      <c r="P17" s="227"/>
      <c r="Q17" s="227"/>
      <c r="R17" s="97"/>
      <c r="S17" s="175"/>
      <c r="T17" s="143">
        <f t="shared" si="12"/>
        <v>43202</v>
      </c>
      <c r="U17" s="144">
        <f t="shared" si="0"/>
        <v>43202</v>
      </c>
      <c r="V17" s="520" t="str">
        <f>VLOOKUP('H30ごみ収集計画'!E26,'仲塔･鹿野遊･栂尾ルート'!$W$52:$X$66,2,0)</f>
        <v>可燃ごみ</v>
      </c>
      <c r="W17" s="521"/>
      <c r="X17" s="145">
        <f t="shared" si="13"/>
        <v>43232</v>
      </c>
      <c r="Y17" s="144">
        <f t="shared" si="1"/>
        <v>43232</v>
      </c>
      <c r="Z17" s="522" t="str">
        <f>VLOOKUP('H30ごみ収集計画'!N26,'仲塔･鹿野遊･栂尾ルート'!$W$52:$X$66,2,0)</f>
        <v>   </v>
      </c>
      <c r="AA17" s="523"/>
      <c r="AB17" s="145">
        <f t="shared" si="14"/>
        <v>43263</v>
      </c>
      <c r="AC17" s="144">
        <f t="shared" si="2"/>
        <v>43263</v>
      </c>
      <c r="AD17" s="528" t="str">
        <f>VLOOKUP('H30ごみ収集計画'!W26,'仲塔･鹿野遊･栂尾ルート'!$W$52:$X$66,2,0)</f>
        <v>資源ごみ</v>
      </c>
      <c r="AE17" s="529"/>
      <c r="AF17" s="145">
        <f t="shared" si="15"/>
        <v>43293</v>
      </c>
      <c r="AG17" s="144">
        <f t="shared" si="3"/>
        <v>43293</v>
      </c>
      <c r="AH17" s="520" t="str">
        <f>VLOOKUP('H30ごみ収集計画'!AF26,'仲塔･鹿野遊･栂尾ルート'!$W$52:$X$66,2,0)</f>
        <v>可燃ごみ</v>
      </c>
      <c r="AI17" s="524"/>
      <c r="AJ17" s="39"/>
      <c r="AK17" s="143">
        <f t="shared" si="16"/>
        <v>43324</v>
      </c>
      <c r="AL17" s="144">
        <f t="shared" si="4"/>
        <v>43324</v>
      </c>
      <c r="AM17" s="522" t="str">
        <f>VLOOKUP('H30ごみ収集計画'!AO26,'仲塔･鹿野遊･栂尾ルート'!$W$52:$X$66,2,0)</f>
        <v>   </v>
      </c>
      <c r="AN17" s="523"/>
      <c r="AO17" s="145">
        <f t="shared" si="17"/>
        <v>43355</v>
      </c>
      <c r="AP17" s="144">
        <f t="shared" si="5"/>
        <v>43355</v>
      </c>
      <c r="AQ17" s="522" t="str">
        <f>VLOOKUP('H30ごみ収集計画'!AX26,'仲塔･鹿野遊･栂尾ルート'!$W$52:$X$66,2,0)</f>
        <v>   </v>
      </c>
      <c r="AR17" s="523"/>
      <c r="AS17" s="145">
        <f t="shared" si="18"/>
        <v>43385</v>
      </c>
      <c r="AT17" s="144">
        <f t="shared" si="6"/>
        <v>43385</v>
      </c>
      <c r="AU17" s="522" t="str">
        <f>VLOOKUP('H30ごみ収集計画'!BG26,'仲塔･鹿野遊･栂尾ルート'!$W$52:$X$66,2,0)</f>
        <v>   </v>
      </c>
      <c r="AV17" s="523"/>
      <c r="AW17" s="145">
        <f t="shared" si="19"/>
        <v>43416</v>
      </c>
      <c r="AX17" s="144">
        <f t="shared" si="7"/>
        <v>43416</v>
      </c>
      <c r="AY17" s="522" t="str">
        <f>VLOOKUP('H30ごみ収集計画'!BP26,'仲塔･鹿野遊･栂尾ルート'!$W$52:$X$66,2,0)</f>
        <v>   </v>
      </c>
      <c r="AZ17" s="525"/>
      <c r="BA17" s="191"/>
      <c r="BB17" s="143">
        <f t="shared" si="20"/>
        <v>43446</v>
      </c>
      <c r="BC17" s="144">
        <f t="shared" si="8"/>
        <v>43446</v>
      </c>
      <c r="BD17" s="522" t="str">
        <f>VLOOKUP('H30ごみ収集計画'!BY26,'仲塔･鹿野遊･栂尾ルート'!$W$52:$X$66,2,0)</f>
        <v>   </v>
      </c>
      <c r="BE17" s="523"/>
      <c r="BF17" s="145">
        <f t="shared" si="21"/>
        <v>43477</v>
      </c>
      <c r="BG17" s="144">
        <f t="shared" si="9"/>
        <v>43477</v>
      </c>
      <c r="BH17" s="522" t="str">
        <f>VLOOKUP('H30ごみ収集計画'!CH26,'仲塔･鹿野遊･栂尾ルート'!$W$52:$X$66,2,0)</f>
        <v>   </v>
      </c>
      <c r="BI17" s="523"/>
      <c r="BJ17" s="145">
        <f t="shared" si="22"/>
        <v>43508</v>
      </c>
      <c r="BK17" s="144">
        <f t="shared" si="10"/>
        <v>43508</v>
      </c>
      <c r="BL17" s="528" t="str">
        <f>VLOOKUP('H30ごみ収集計画'!CQ26,'仲塔･鹿野遊･栂尾ルート'!$W$52:$X$66,2,0)</f>
        <v>資源ごみ</v>
      </c>
      <c r="BM17" s="529"/>
      <c r="BN17" s="145">
        <f t="shared" si="23"/>
        <v>43536</v>
      </c>
      <c r="BO17" s="144">
        <f t="shared" si="11"/>
        <v>43536</v>
      </c>
      <c r="BP17" s="528" t="str">
        <f>VLOOKUP('H30ごみ収集計画'!CZ26,'仲塔･鹿野遊･栂尾ルート'!$W$52:$X$66,2,0)</f>
        <v>資源ごみ</v>
      </c>
      <c r="BQ17" s="539"/>
      <c r="CA17" s="141"/>
      <c r="CB17" s="142"/>
      <c r="CC17" s="142"/>
      <c r="CD17" s="142"/>
      <c r="CE17" s="142"/>
      <c r="CF17" s="141"/>
      <c r="CG17" s="142"/>
      <c r="CH17" s="142"/>
      <c r="CI17" s="142"/>
      <c r="CJ17" s="142"/>
      <c r="CK17" s="141"/>
      <c r="CL17" s="142"/>
      <c r="CM17" s="142"/>
      <c r="CN17" s="142"/>
      <c r="CO17" s="142"/>
      <c r="CP17" s="141"/>
      <c r="CQ17" s="142"/>
      <c r="CR17" s="142"/>
      <c r="CS17" s="142"/>
      <c r="CT17" s="142"/>
      <c r="CU17" s="142"/>
      <c r="CV17" s="142"/>
    </row>
    <row r="18" spans="1:100" s="86" customFormat="1" ht="18" customHeight="1">
      <c r="A18" s="685"/>
      <c r="B18" s="592"/>
      <c r="C18" s="592"/>
      <c r="D18" s="585"/>
      <c r="E18" s="585"/>
      <c r="F18" s="585"/>
      <c r="G18" s="585"/>
      <c r="H18" s="585"/>
      <c r="I18" s="585"/>
      <c r="J18" s="585"/>
      <c r="K18" s="585"/>
      <c r="L18" s="229"/>
      <c r="M18" s="229"/>
      <c r="N18" s="229"/>
      <c r="O18" s="229"/>
      <c r="P18" s="229"/>
      <c r="Q18" s="229"/>
      <c r="R18" s="102"/>
      <c r="S18" s="175"/>
      <c r="T18" s="143">
        <f t="shared" si="12"/>
        <v>43203</v>
      </c>
      <c r="U18" s="144">
        <f t="shared" si="0"/>
        <v>43203</v>
      </c>
      <c r="V18" s="522" t="str">
        <f>VLOOKUP('H30ごみ収集計画'!E27,'仲塔･鹿野遊･栂尾ルート'!$W$52:$X$66,2,0)</f>
        <v>   </v>
      </c>
      <c r="W18" s="523"/>
      <c r="X18" s="145">
        <f t="shared" si="13"/>
        <v>43233</v>
      </c>
      <c r="Y18" s="144">
        <f t="shared" si="1"/>
        <v>43233</v>
      </c>
      <c r="Z18" s="540" t="str">
        <f>VLOOKUP('H30ごみ収集計画'!N27,'仲塔･鹿野遊･栂尾ルート'!$W$52:$X$66,2,0)</f>
        <v>   </v>
      </c>
      <c r="AA18" s="541"/>
      <c r="AB18" s="145">
        <f t="shared" si="14"/>
        <v>43264</v>
      </c>
      <c r="AC18" s="144">
        <f t="shared" si="2"/>
        <v>43264</v>
      </c>
      <c r="AD18" s="522" t="str">
        <f>VLOOKUP('H30ごみ収集計画'!W27,'仲塔･鹿野遊･栂尾ルート'!$W$52:$X$66,2,0)</f>
        <v>   </v>
      </c>
      <c r="AE18" s="523"/>
      <c r="AF18" s="145">
        <f t="shared" si="15"/>
        <v>43294</v>
      </c>
      <c r="AG18" s="144">
        <f t="shared" si="3"/>
        <v>43294</v>
      </c>
      <c r="AH18" s="522" t="str">
        <f>VLOOKUP('H30ごみ収集計画'!AF27,'仲塔･鹿野遊･栂尾ルート'!$W$52:$X$66,2,0)</f>
        <v>   </v>
      </c>
      <c r="AI18" s="525"/>
      <c r="AJ18" s="39"/>
      <c r="AK18" s="143">
        <f t="shared" si="16"/>
        <v>43325</v>
      </c>
      <c r="AL18" s="144">
        <f t="shared" si="4"/>
        <v>43325</v>
      </c>
      <c r="AM18" s="522" t="str">
        <f>VLOOKUP('H30ごみ収集計画'!AO27,'仲塔･鹿野遊･栂尾ルート'!$W$52:$X$66,2,0)</f>
        <v>   </v>
      </c>
      <c r="AN18" s="523"/>
      <c r="AO18" s="145">
        <f t="shared" si="17"/>
        <v>43356</v>
      </c>
      <c r="AP18" s="144">
        <f t="shared" si="5"/>
        <v>43356</v>
      </c>
      <c r="AQ18" s="520" t="str">
        <f>VLOOKUP('H30ごみ収集計画'!AX27,'仲塔･鹿野遊･栂尾ルート'!$W$52:$X$66,2,0)</f>
        <v>可燃ごみ</v>
      </c>
      <c r="AR18" s="521"/>
      <c r="AS18" s="145">
        <f t="shared" si="18"/>
        <v>43386</v>
      </c>
      <c r="AT18" s="144">
        <f t="shared" si="6"/>
        <v>43386</v>
      </c>
      <c r="AU18" s="522" t="str">
        <f>VLOOKUP('H30ごみ収集計画'!BG27,'仲塔･鹿野遊･栂尾ルート'!$W$52:$X$66,2,0)</f>
        <v>   </v>
      </c>
      <c r="AV18" s="523"/>
      <c r="AW18" s="145">
        <f t="shared" si="19"/>
        <v>43417</v>
      </c>
      <c r="AX18" s="144">
        <f t="shared" si="7"/>
        <v>43417</v>
      </c>
      <c r="AY18" s="528" t="str">
        <f>VLOOKUP('H30ごみ収集計画'!BP27,'仲塔･鹿野遊･栂尾ルート'!$W$52:$X$66,2,0)</f>
        <v>資源ごみ</v>
      </c>
      <c r="AZ18" s="539"/>
      <c r="BA18" s="191"/>
      <c r="BB18" s="143">
        <f t="shared" si="20"/>
        <v>43447</v>
      </c>
      <c r="BC18" s="144">
        <f t="shared" si="8"/>
        <v>43447</v>
      </c>
      <c r="BD18" s="520" t="str">
        <f>VLOOKUP('H30ごみ収集計画'!BY27,'仲塔･鹿野遊･栂尾ルート'!$W$52:$X$66,2,0)</f>
        <v>可燃ごみ</v>
      </c>
      <c r="BE18" s="521"/>
      <c r="BF18" s="145">
        <f t="shared" si="21"/>
        <v>43478</v>
      </c>
      <c r="BG18" s="144">
        <f t="shared" si="9"/>
        <v>43478</v>
      </c>
      <c r="BH18" s="522" t="str">
        <f>VLOOKUP('H30ごみ収集計画'!CH27,'仲塔･鹿野遊･栂尾ルート'!$W$52:$X$66,2,0)</f>
        <v>   </v>
      </c>
      <c r="BI18" s="523"/>
      <c r="BJ18" s="145">
        <f t="shared" si="22"/>
        <v>43509</v>
      </c>
      <c r="BK18" s="144">
        <f t="shared" si="10"/>
        <v>43509</v>
      </c>
      <c r="BL18" s="522" t="str">
        <f>VLOOKUP('H30ごみ収集計画'!CQ27,'仲塔･鹿野遊･栂尾ルート'!$W$52:$X$66,2,0)</f>
        <v>   </v>
      </c>
      <c r="BM18" s="523"/>
      <c r="BN18" s="145">
        <f t="shared" si="23"/>
        <v>43537</v>
      </c>
      <c r="BO18" s="144">
        <f t="shared" si="11"/>
        <v>43537</v>
      </c>
      <c r="BP18" s="522" t="str">
        <f>VLOOKUP('H30ごみ収集計画'!CZ27,'仲塔･鹿野遊･栂尾ルート'!$W$52:$X$66,2,0)</f>
        <v>   </v>
      </c>
      <c r="BQ18" s="525"/>
      <c r="CA18" s="141"/>
      <c r="CB18" s="142"/>
      <c r="CC18" s="142"/>
      <c r="CD18" s="142"/>
      <c r="CE18" s="142"/>
      <c r="CF18" s="141"/>
      <c r="CG18" s="142"/>
      <c r="CH18" s="142"/>
      <c r="CI18" s="142"/>
      <c r="CJ18" s="142"/>
      <c r="CK18" s="141"/>
      <c r="CL18" s="142"/>
      <c r="CM18" s="142"/>
      <c r="CN18" s="142"/>
      <c r="CO18" s="142"/>
      <c r="CP18" s="141"/>
      <c r="CQ18" s="142"/>
      <c r="CR18" s="142"/>
      <c r="CS18" s="142"/>
      <c r="CT18" s="142"/>
      <c r="CU18" s="142"/>
      <c r="CV18" s="142"/>
    </row>
    <row r="19" spans="1:100" s="86" customFormat="1" ht="18" customHeight="1">
      <c r="A19" s="682" t="s">
        <v>135</v>
      </c>
      <c r="B19" s="591"/>
      <c r="C19" s="591"/>
      <c r="D19" s="591"/>
      <c r="E19" s="591" t="s">
        <v>136</v>
      </c>
      <c r="F19" s="591"/>
      <c r="G19" s="591"/>
      <c r="H19" s="210"/>
      <c r="I19" s="210"/>
      <c r="J19" s="228"/>
      <c r="K19" s="228"/>
      <c r="L19" s="210"/>
      <c r="M19" s="228"/>
      <c r="N19" s="210"/>
      <c r="O19" s="210"/>
      <c r="P19" s="210"/>
      <c r="Q19" s="210"/>
      <c r="R19" s="98"/>
      <c r="S19" s="175"/>
      <c r="T19" s="143">
        <f t="shared" si="12"/>
        <v>43204</v>
      </c>
      <c r="U19" s="144">
        <f t="shared" si="0"/>
        <v>43204</v>
      </c>
      <c r="V19" s="522" t="str">
        <f>VLOOKUP('H30ごみ収集計画'!E28,'仲塔･鹿野遊･栂尾ルート'!$W$52:$X$66,2,0)</f>
        <v>   </v>
      </c>
      <c r="W19" s="523"/>
      <c r="X19" s="145">
        <f t="shared" si="13"/>
        <v>43234</v>
      </c>
      <c r="Y19" s="144">
        <f t="shared" si="1"/>
        <v>43234</v>
      </c>
      <c r="Z19" s="522" t="str">
        <f>VLOOKUP('H30ごみ収集計画'!N28,'仲塔･鹿野遊･栂尾ルート'!$W$52:$X$66,2,0)</f>
        <v>   </v>
      </c>
      <c r="AA19" s="523"/>
      <c r="AB19" s="145">
        <f t="shared" si="14"/>
        <v>43265</v>
      </c>
      <c r="AC19" s="144">
        <f t="shared" si="2"/>
        <v>43265</v>
      </c>
      <c r="AD19" s="520" t="str">
        <f>VLOOKUP('H30ごみ収集計画'!W28,'仲塔･鹿野遊･栂尾ルート'!$W$52:$X$66,2,0)</f>
        <v>可燃ごみ</v>
      </c>
      <c r="AE19" s="521"/>
      <c r="AF19" s="145">
        <f t="shared" si="15"/>
        <v>43295</v>
      </c>
      <c r="AG19" s="144">
        <f t="shared" si="3"/>
        <v>43295</v>
      </c>
      <c r="AH19" s="522" t="str">
        <f>VLOOKUP('H30ごみ収集計画'!AF28,'仲塔･鹿野遊･栂尾ルート'!$W$52:$X$66,2,0)</f>
        <v>   </v>
      </c>
      <c r="AI19" s="525"/>
      <c r="AJ19" s="39"/>
      <c r="AK19" s="143">
        <f t="shared" si="16"/>
        <v>43326</v>
      </c>
      <c r="AL19" s="144">
        <f t="shared" si="4"/>
        <v>43326</v>
      </c>
      <c r="AM19" s="522" t="str">
        <f>VLOOKUP('H30ごみ収集計画'!AO28,'仲塔･鹿野遊･栂尾ルート'!$W$52:$X$66,2,0)</f>
        <v>   </v>
      </c>
      <c r="AN19" s="523"/>
      <c r="AO19" s="145">
        <f t="shared" si="17"/>
        <v>43357</v>
      </c>
      <c r="AP19" s="144">
        <f t="shared" si="5"/>
        <v>43357</v>
      </c>
      <c r="AQ19" s="522" t="str">
        <f>VLOOKUP('H30ごみ収集計画'!AX28,'仲塔･鹿野遊･栂尾ルート'!$W$52:$X$66,2,0)</f>
        <v>   </v>
      </c>
      <c r="AR19" s="523"/>
      <c r="AS19" s="145">
        <f t="shared" si="18"/>
        <v>43387</v>
      </c>
      <c r="AT19" s="144">
        <f t="shared" si="6"/>
        <v>43387</v>
      </c>
      <c r="AU19" s="522" t="str">
        <f>VLOOKUP('H30ごみ収集計画'!BG28,'仲塔･鹿野遊･栂尾ルート'!$W$52:$X$66,2,0)</f>
        <v>   </v>
      </c>
      <c r="AV19" s="523"/>
      <c r="AW19" s="145">
        <f t="shared" si="19"/>
        <v>43418</v>
      </c>
      <c r="AX19" s="144">
        <f t="shared" si="7"/>
        <v>43418</v>
      </c>
      <c r="AY19" s="522" t="str">
        <f>VLOOKUP('H30ごみ収集計画'!BP28,'仲塔･鹿野遊･栂尾ルート'!$W$52:$X$66,2,0)</f>
        <v>   </v>
      </c>
      <c r="AZ19" s="525"/>
      <c r="BA19" s="191"/>
      <c r="BB19" s="143">
        <f t="shared" si="20"/>
        <v>43448</v>
      </c>
      <c r="BC19" s="144">
        <f t="shared" si="8"/>
        <v>43448</v>
      </c>
      <c r="BD19" s="522" t="str">
        <f>VLOOKUP('H30ごみ収集計画'!BY28,'仲塔･鹿野遊･栂尾ルート'!$W$52:$X$66,2,0)</f>
        <v>   </v>
      </c>
      <c r="BE19" s="523"/>
      <c r="BF19" s="145">
        <f t="shared" si="21"/>
        <v>43479</v>
      </c>
      <c r="BG19" s="144">
        <f t="shared" si="9"/>
        <v>43479</v>
      </c>
      <c r="BH19" s="522" t="str">
        <f>VLOOKUP('H30ごみ収集計画'!CH28,'仲塔･鹿野遊･栂尾ルート'!$W$52:$X$66,2,0)</f>
        <v>   </v>
      </c>
      <c r="BI19" s="523"/>
      <c r="BJ19" s="145">
        <f t="shared" si="22"/>
        <v>43510</v>
      </c>
      <c r="BK19" s="144">
        <f t="shared" si="10"/>
        <v>43510</v>
      </c>
      <c r="BL19" s="520" t="str">
        <f>VLOOKUP('H30ごみ収集計画'!CQ28,'仲塔･鹿野遊･栂尾ルート'!$W$52:$X$66,2,0)</f>
        <v>可燃ごみ</v>
      </c>
      <c r="BM19" s="521"/>
      <c r="BN19" s="145">
        <f t="shared" si="23"/>
        <v>43538</v>
      </c>
      <c r="BO19" s="144">
        <f t="shared" si="11"/>
        <v>43538</v>
      </c>
      <c r="BP19" s="520" t="str">
        <f>VLOOKUP('H30ごみ収集計画'!CZ28,'仲塔･鹿野遊･栂尾ルート'!$W$52:$X$66,2,0)</f>
        <v>可燃ごみ</v>
      </c>
      <c r="BQ19" s="524"/>
      <c r="CA19" s="141"/>
      <c r="CB19" s="142"/>
      <c r="CC19" s="142"/>
      <c r="CD19" s="142"/>
      <c r="CE19" s="142"/>
      <c r="CF19" s="141"/>
      <c r="CG19" s="142"/>
      <c r="CH19" s="142"/>
      <c r="CI19" s="142"/>
      <c r="CJ19" s="142"/>
      <c r="CK19" s="141"/>
      <c r="CL19" s="142"/>
      <c r="CM19" s="142"/>
      <c r="CN19" s="142"/>
      <c r="CO19" s="142"/>
      <c r="CP19" s="141"/>
      <c r="CQ19" s="142"/>
      <c r="CR19" s="142"/>
      <c r="CS19" s="142"/>
      <c r="CT19" s="142"/>
      <c r="CU19" s="142"/>
      <c r="CV19" s="142"/>
    </row>
    <row r="20" spans="1:100" s="86" customFormat="1" ht="18" customHeight="1">
      <c r="A20" s="685"/>
      <c r="B20" s="592"/>
      <c r="C20" s="592"/>
      <c r="D20" s="592"/>
      <c r="E20" s="592"/>
      <c r="F20" s="592"/>
      <c r="G20" s="592"/>
      <c r="H20" s="224"/>
      <c r="I20" s="224"/>
      <c r="J20" s="225"/>
      <c r="K20" s="225"/>
      <c r="L20" s="224"/>
      <c r="M20" s="225"/>
      <c r="N20" s="224"/>
      <c r="O20" s="224"/>
      <c r="P20" s="224"/>
      <c r="Q20" s="224"/>
      <c r="R20" s="226"/>
      <c r="S20" s="175"/>
      <c r="T20" s="143">
        <f t="shared" si="12"/>
        <v>43205</v>
      </c>
      <c r="U20" s="144">
        <f t="shared" si="0"/>
        <v>43205</v>
      </c>
      <c r="V20" s="522" t="str">
        <f>VLOOKUP('H30ごみ収集計画'!E29,'仲塔･鹿野遊･栂尾ルート'!$W$52:$X$66,2,0)</f>
        <v>   </v>
      </c>
      <c r="W20" s="523"/>
      <c r="X20" s="145">
        <f t="shared" si="13"/>
        <v>43235</v>
      </c>
      <c r="Y20" s="144">
        <f t="shared" si="1"/>
        <v>43235</v>
      </c>
      <c r="Z20" s="522" t="str">
        <f>VLOOKUP('H30ごみ収集計画'!N29,'仲塔･鹿野遊･栂尾ルート'!$W$52:$X$66,2,0)</f>
        <v>   </v>
      </c>
      <c r="AA20" s="523"/>
      <c r="AB20" s="145">
        <f t="shared" si="14"/>
        <v>43266</v>
      </c>
      <c r="AC20" s="144">
        <f t="shared" si="2"/>
        <v>43266</v>
      </c>
      <c r="AD20" s="522" t="str">
        <f>VLOOKUP('H30ごみ収集計画'!W29,'仲塔･鹿野遊･栂尾ルート'!$W$52:$X$66,2,0)</f>
        <v>   </v>
      </c>
      <c r="AE20" s="523"/>
      <c r="AF20" s="145">
        <f t="shared" si="15"/>
        <v>43296</v>
      </c>
      <c r="AG20" s="144">
        <f t="shared" si="3"/>
        <v>43296</v>
      </c>
      <c r="AH20" s="522" t="str">
        <f>VLOOKUP('H30ごみ収集計画'!AF29,'仲塔･鹿野遊･栂尾ルート'!$W$52:$X$66,2,0)</f>
        <v>   </v>
      </c>
      <c r="AI20" s="525"/>
      <c r="AJ20" s="39"/>
      <c r="AK20" s="143">
        <f t="shared" si="16"/>
        <v>43327</v>
      </c>
      <c r="AL20" s="144">
        <f t="shared" si="4"/>
        <v>43327</v>
      </c>
      <c r="AM20" s="522" t="str">
        <f>VLOOKUP('H30ごみ収集計画'!AO29,'仲塔･鹿野遊･栂尾ルート'!$W$52:$X$66,2,0)</f>
        <v>   </v>
      </c>
      <c r="AN20" s="523"/>
      <c r="AO20" s="145">
        <f t="shared" si="17"/>
        <v>43358</v>
      </c>
      <c r="AP20" s="144">
        <f t="shared" si="5"/>
        <v>43358</v>
      </c>
      <c r="AQ20" s="522" t="str">
        <f>VLOOKUP('H30ごみ収集計画'!AX29,'仲塔･鹿野遊･栂尾ルート'!$W$52:$X$66,2,0)</f>
        <v>   </v>
      </c>
      <c r="AR20" s="523"/>
      <c r="AS20" s="145">
        <f t="shared" si="18"/>
        <v>43388</v>
      </c>
      <c r="AT20" s="144">
        <f t="shared" si="6"/>
        <v>43388</v>
      </c>
      <c r="AU20" s="522" t="str">
        <f>VLOOKUP('H30ごみ収集計画'!BG29,'仲塔･鹿野遊･栂尾ルート'!$W$52:$X$66,2,0)</f>
        <v>   </v>
      </c>
      <c r="AV20" s="523"/>
      <c r="AW20" s="145">
        <f t="shared" si="19"/>
        <v>43419</v>
      </c>
      <c r="AX20" s="144">
        <f t="shared" si="7"/>
        <v>43419</v>
      </c>
      <c r="AY20" s="520" t="str">
        <f>VLOOKUP('H30ごみ収集計画'!BP29,'仲塔･鹿野遊･栂尾ルート'!$W$52:$X$66,2,0)</f>
        <v>可燃ごみ</v>
      </c>
      <c r="AZ20" s="524"/>
      <c r="BA20" s="191"/>
      <c r="BB20" s="143">
        <f t="shared" si="20"/>
        <v>43449</v>
      </c>
      <c r="BC20" s="144">
        <f t="shared" si="8"/>
        <v>43449</v>
      </c>
      <c r="BD20" s="522" t="str">
        <f>VLOOKUP('H30ごみ収集計画'!BY29,'仲塔･鹿野遊･栂尾ルート'!$W$52:$X$66,2,0)</f>
        <v>   </v>
      </c>
      <c r="BE20" s="523"/>
      <c r="BF20" s="145">
        <f t="shared" si="21"/>
        <v>43480</v>
      </c>
      <c r="BG20" s="144">
        <f t="shared" si="9"/>
        <v>43480</v>
      </c>
      <c r="BH20" s="528" t="str">
        <f>VLOOKUP('H30ごみ収集計画'!CH29,'仲塔･鹿野遊･栂尾ルート'!$W$52:$X$66,2,0)</f>
        <v>資源ごみ</v>
      </c>
      <c r="BI20" s="529"/>
      <c r="BJ20" s="145">
        <f t="shared" si="22"/>
        <v>43511</v>
      </c>
      <c r="BK20" s="144">
        <f t="shared" si="10"/>
        <v>43511</v>
      </c>
      <c r="BL20" s="522" t="str">
        <f>VLOOKUP('H30ごみ収集計画'!CQ29,'仲塔･鹿野遊･栂尾ルート'!$W$52:$X$66,2,0)</f>
        <v>   </v>
      </c>
      <c r="BM20" s="523"/>
      <c r="BN20" s="145">
        <f t="shared" si="23"/>
        <v>43539</v>
      </c>
      <c r="BO20" s="144">
        <f t="shared" si="11"/>
        <v>43539</v>
      </c>
      <c r="BP20" s="522" t="str">
        <f>VLOOKUP('H30ごみ収集計画'!CZ29,'仲塔･鹿野遊･栂尾ルート'!$W$52:$X$66,2,0)</f>
        <v>   </v>
      </c>
      <c r="BQ20" s="525"/>
      <c r="CA20" s="141"/>
      <c r="CB20" s="142"/>
      <c r="CC20" s="142"/>
      <c r="CD20" s="142"/>
      <c r="CE20" s="142"/>
      <c r="CF20" s="141"/>
      <c r="CG20" s="142"/>
      <c r="CH20" s="142"/>
      <c r="CI20" s="142"/>
      <c r="CJ20" s="142"/>
      <c r="CK20" s="141"/>
      <c r="CL20" s="142"/>
      <c r="CM20" s="142"/>
      <c r="CN20" s="142"/>
      <c r="CO20" s="142"/>
      <c r="CP20" s="141"/>
      <c r="CQ20" s="142"/>
      <c r="CR20" s="142"/>
      <c r="CS20" s="142"/>
      <c r="CT20" s="142"/>
      <c r="CU20" s="142"/>
      <c r="CV20" s="142"/>
    </row>
    <row r="21" spans="1:100" s="86" customFormat="1" ht="18" customHeight="1">
      <c r="A21" s="127"/>
      <c r="B21" s="127"/>
      <c r="C21" s="127"/>
      <c r="D21" s="223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75"/>
      <c r="T21" s="143">
        <f t="shared" si="12"/>
        <v>43206</v>
      </c>
      <c r="U21" s="144">
        <f t="shared" si="0"/>
        <v>43206</v>
      </c>
      <c r="V21" s="522" t="str">
        <f>VLOOKUP('H30ごみ収集計画'!E30,'仲塔･鹿野遊･栂尾ルート'!$W$52:$X$66,2,0)</f>
        <v>   </v>
      </c>
      <c r="W21" s="523"/>
      <c r="X21" s="145">
        <f t="shared" si="13"/>
        <v>43236</v>
      </c>
      <c r="Y21" s="144">
        <f t="shared" si="1"/>
        <v>43236</v>
      </c>
      <c r="Z21" s="522" t="str">
        <f>VLOOKUP('H30ごみ収集計画'!N30,'仲塔･鹿野遊･栂尾ルート'!$W$52:$X$66,2,0)</f>
        <v>   </v>
      </c>
      <c r="AA21" s="523"/>
      <c r="AB21" s="145">
        <f t="shared" si="14"/>
        <v>43267</v>
      </c>
      <c r="AC21" s="144">
        <f t="shared" si="2"/>
        <v>43267</v>
      </c>
      <c r="AD21" s="522" t="str">
        <f>VLOOKUP('H30ごみ収集計画'!W30,'仲塔･鹿野遊･栂尾ルート'!$W$52:$X$66,2,0)</f>
        <v>   </v>
      </c>
      <c r="AE21" s="523"/>
      <c r="AF21" s="145">
        <f t="shared" si="15"/>
        <v>43297</v>
      </c>
      <c r="AG21" s="144">
        <f t="shared" si="3"/>
        <v>43297</v>
      </c>
      <c r="AH21" s="594" t="str">
        <f>VLOOKUP('H30ごみ収集計画'!AF30,'仲塔･鹿野遊･栂尾ルート'!$W$52:$X$66,2,0)</f>
        <v>   </v>
      </c>
      <c r="AI21" s="681"/>
      <c r="AJ21" s="39"/>
      <c r="AK21" s="143">
        <f t="shared" si="16"/>
        <v>43328</v>
      </c>
      <c r="AL21" s="144">
        <f t="shared" si="4"/>
        <v>43328</v>
      </c>
      <c r="AM21" s="520" t="str">
        <f>VLOOKUP('H30ごみ収集計画'!AO30,'仲塔･鹿野遊･栂尾ルート'!$W$52:$X$66,2,0)</f>
        <v>可燃ごみ</v>
      </c>
      <c r="AN21" s="521"/>
      <c r="AO21" s="145">
        <f t="shared" si="17"/>
        <v>43359</v>
      </c>
      <c r="AP21" s="144">
        <f t="shared" si="5"/>
        <v>43359</v>
      </c>
      <c r="AQ21" s="522" t="str">
        <f>VLOOKUP('H30ごみ収集計画'!AX30,'仲塔･鹿野遊･栂尾ルート'!$W$52:$X$66,2,0)</f>
        <v>   </v>
      </c>
      <c r="AR21" s="523"/>
      <c r="AS21" s="145">
        <f t="shared" si="18"/>
        <v>43389</v>
      </c>
      <c r="AT21" s="144">
        <f t="shared" si="6"/>
        <v>43389</v>
      </c>
      <c r="AU21" s="522" t="str">
        <f>VLOOKUP('H30ごみ収集計画'!BG30,'仲塔･鹿野遊･栂尾ルート'!$W$52:$X$66,2,0)</f>
        <v>   </v>
      </c>
      <c r="AV21" s="523"/>
      <c r="AW21" s="145">
        <f t="shared" si="19"/>
        <v>43420</v>
      </c>
      <c r="AX21" s="144">
        <f t="shared" si="7"/>
        <v>43420</v>
      </c>
      <c r="AY21" s="522" t="str">
        <f>VLOOKUP('H30ごみ収集計画'!BP30,'仲塔･鹿野遊･栂尾ルート'!$W$52:$X$66,2,0)</f>
        <v>   </v>
      </c>
      <c r="AZ21" s="525"/>
      <c r="BA21" s="191"/>
      <c r="BB21" s="143">
        <f t="shared" si="20"/>
        <v>43450</v>
      </c>
      <c r="BC21" s="144">
        <f t="shared" si="8"/>
        <v>43450</v>
      </c>
      <c r="BD21" s="522" t="str">
        <f>VLOOKUP('H30ごみ収集計画'!BY30,'仲塔･鹿野遊･栂尾ルート'!$W$52:$X$66,2,0)</f>
        <v>   </v>
      </c>
      <c r="BE21" s="523"/>
      <c r="BF21" s="145">
        <f t="shared" si="21"/>
        <v>43481</v>
      </c>
      <c r="BG21" s="144">
        <f t="shared" si="9"/>
        <v>43481</v>
      </c>
      <c r="BH21" s="522" t="str">
        <f>VLOOKUP('H30ごみ収集計画'!CH30,'仲塔･鹿野遊･栂尾ルート'!$W$52:$X$66,2,0)</f>
        <v>   </v>
      </c>
      <c r="BI21" s="523"/>
      <c r="BJ21" s="145">
        <f t="shared" si="22"/>
        <v>43512</v>
      </c>
      <c r="BK21" s="144">
        <f t="shared" si="10"/>
        <v>43512</v>
      </c>
      <c r="BL21" s="522" t="str">
        <f>VLOOKUP('H30ごみ収集計画'!CQ30,'仲塔･鹿野遊･栂尾ルート'!$W$52:$X$66,2,0)</f>
        <v>   </v>
      </c>
      <c r="BM21" s="523"/>
      <c r="BN21" s="145">
        <f t="shared" si="23"/>
        <v>43540</v>
      </c>
      <c r="BO21" s="144">
        <f t="shared" si="11"/>
        <v>43540</v>
      </c>
      <c r="BP21" s="522" t="str">
        <f>VLOOKUP('H30ごみ収集計画'!CZ30,'仲塔･鹿野遊･栂尾ルート'!$W$52:$X$66,2,0)</f>
        <v>   </v>
      </c>
      <c r="BQ21" s="525"/>
      <c r="CA21" s="141"/>
      <c r="CB21" s="142"/>
      <c r="CC21" s="142"/>
      <c r="CD21" s="142"/>
      <c r="CE21" s="142"/>
      <c r="CF21" s="141"/>
      <c r="CG21" s="142"/>
      <c r="CH21" s="142"/>
      <c r="CI21" s="142"/>
      <c r="CJ21" s="142"/>
      <c r="CK21" s="141"/>
      <c r="CL21" s="142"/>
      <c r="CM21" s="142"/>
      <c r="CN21" s="142"/>
      <c r="CO21" s="142"/>
      <c r="CP21" s="141"/>
      <c r="CQ21" s="142"/>
      <c r="CR21" s="142"/>
      <c r="CS21" s="142"/>
      <c r="CT21" s="142"/>
      <c r="CU21" s="142"/>
      <c r="CV21" s="142"/>
    </row>
    <row r="22" spans="1:100" s="86" customFormat="1" ht="18" customHeight="1">
      <c r="A22" s="142"/>
      <c r="B22" s="127"/>
      <c r="C22" s="127"/>
      <c r="D22" s="223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75"/>
      <c r="T22" s="143">
        <f t="shared" si="12"/>
        <v>43207</v>
      </c>
      <c r="U22" s="144">
        <f t="shared" si="0"/>
        <v>43207</v>
      </c>
      <c r="V22" s="522" t="str">
        <f>VLOOKUP('H30ごみ収集計画'!E31,'仲塔･鹿野遊･栂尾ルート'!$W$52:$X$66,2,0)</f>
        <v>   </v>
      </c>
      <c r="W22" s="523"/>
      <c r="X22" s="145">
        <f t="shared" si="13"/>
        <v>43237</v>
      </c>
      <c r="Y22" s="144">
        <f t="shared" si="1"/>
        <v>43237</v>
      </c>
      <c r="Z22" s="520" t="str">
        <f>VLOOKUP('H30ごみ収集計画'!N31,'仲塔･鹿野遊･栂尾ルート'!$W$52:$X$66,2,0)</f>
        <v>可燃ごみ</v>
      </c>
      <c r="AA22" s="521"/>
      <c r="AB22" s="145">
        <f t="shared" si="14"/>
        <v>43268</v>
      </c>
      <c r="AC22" s="144">
        <f t="shared" si="2"/>
        <v>43268</v>
      </c>
      <c r="AD22" s="522" t="str">
        <f>VLOOKUP('H30ごみ収集計画'!W31,'仲塔･鹿野遊･栂尾ルート'!$W$52:$X$66,2,0)</f>
        <v>   </v>
      </c>
      <c r="AE22" s="523"/>
      <c r="AF22" s="145">
        <f t="shared" si="15"/>
        <v>43298</v>
      </c>
      <c r="AG22" s="144">
        <f t="shared" si="3"/>
        <v>43298</v>
      </c>
      <c r="AH22" s="522" t="str">
        <f>VLOOKUP('H30ごみ収集計画'!AF31,'仲塔･鹿野遊･栂尾ルート'!$W$52:$X$66,2,0)</f>
        <v>   </v>
      </c>
      <c r="AI22" s="525"/>
      <c r="AJ22" s="39"/>
      <c r="AK22" s="143">
        <f t="shared" si="16"/>
        <v>43329</v>
      </c>
      <c r="AL22" s="144">
        <f t="shared" si="4"/>
        <v>43329</v>
      </c>
      <c r="AM22" s="522" t="str">
        <f>VLOOKUP('H30ごみ収集計画'!AO31,'仲塔･鹿野遊･栂尾ルート'!$W$52:$X$66,2,0)</f>
        <v>   </v>
      </c>
      <c r="AN22" s="523"/>
      <c r="AO22" s="145">
        <f t="shared" si="17"/>
        <v>43360</v>
      </c>
      <c r="AP22" s="144">
        <f t="shared" si="5"/>
        <v>43360</v>
      </c>
      <c r="AQ22" s="522" t="str">
        <f>VLOOKUP('H30ごみ収集計画'!AX31,'仲塔･鹿野遊･栂尾ルート'!$W$52:$X$66,2,0)</f>
        <v>   </v>
      </c>
      <c r="AR22" s="523"/>
      <c r="AS22" s="145">
        <f t="shared" si="18"/>
        <v>43390</v>
      </c>
      <c r="AT22" s="144">
        <f t="shared" si="6"/>
        <v>43390</v>
      </c>
      <c r="AU22" s="522" t="str">
        <f>VLOOKUP('H30ごみ収集計画'!BG31,'仲塔･鹿野遊･栂尾ルート'!$W$52:$X$66,2,0)</f>
        <v>   </v>
      </c>
      <c r="AV22" s="523"/>
      <c r="AW22" s="145">
        <f t="shared" si="19"/>
        <v>43421</v>
      </c>
      <c r="AX22" s="144">
        <f t="shared" si="7"/>
        <v>43421</v>
      </c>
      <c r="AY22" s="522" t="str">
        <f>VLOOKUP('H30ごみ収集計画'!BP31,'仲塔･鹿野遊･栂尾ルート'!$W$52:$X$66,2,0)</f>
        <v>   </v>
      </c>
      <c r="AZ22" s="525"/>
      <c r="BA22" s="191"/>
      <c r="BB22" s="143">
        <f t="shared" si="20"/>
        <v>43451</v>
      </c>
      <c r="BC22" s="144">
        <f t="shared" si="8"/>
        <v>43451</v>
      </c>
      <c r="BD22" s="522" t="str">
        <f>VLOOKUP('H30ごみ収集計画'!BY31,'仲塔･鹿野遊･栂尾ルート'!$W$52:$X$66,2,0)</f>
        <v>   </v>
      </c>
      <c r="BE22" s="523"/>
      <c r="BF22" s="145">
        <f t="shared" si="21"/>
        <v>43482</v>
      </c>
      <c r="BG22" s="144">
        <f t="shared" si="9"/>
        <v>43482</v>
      </c>
      <c r="BH22" s="520" t="str">
        <f>VLOOKUP('H30ごみ収集計画'!CH31,'仲塔･鹿野遊･栂尾ルート'!$W$52:$X$66,2,0)</f>
        <v>可燃ごみ</v>
      </c>
      <c r="BI22" s="521"/>
      <c r="BJ22" s="145">
        <f t="shared" si="22"/>
        <v>43513</v>
      </c>
      <c r="BK22" s="144">
        <f t="shared" si="10"/>
        <v>43513</v>
      </c>
      <c r="BL22" s="522" t="str">
        <f>VLOOKUP('H30ごみ収集計画'!CQ31,'仲塔･鹿野遊･栂尾ルート'!$W$52:$X$66,2,0)</f>
        <v>   </v>
      </c>
      <c r="BM22" s="523"/>
      <c r="BN22" s="145">
        <f t="shared" si="23"/>
        <v>43541</v>
      </c>
      <c r="BO22" s="144">
        <f t="shared" si="11"/>
        <v>43541</v>
      </c>
      <c r="BP22" s="522" t="str">
        <f>VLOOKUP('H30ごみ収集計画'!CZ31,'仲塔･鹿野遊･栂尾ルート'!$W$52:$X$66,2,0)</f>
        <v>   </v>
      </c>
      <c r="BQ22" s="525"/>
      <c r="CA22" s="141"/>
      <c r="CB22" s="142"/>
      <c r="CC22" s="142"/>
      <c r="CD22" s="142"/>
      <c r="CE22" s="142"/>
      <c r="CF22" s="141"/>
      <c r="CG22" s="142"/>
      <c r="CH22" s="142"/>
      <c r="CI22" s="142"/>
      <c r="CJ22" s="142"/>
      <c r="CK22" s="141"/>
      <c r="CL22" s="142"/>
      <c r="CM22" s="142"/>
      <c r="CN22" s="142"/>
      <c r="CO22" s="142"/>
      <c r="CP22" s="141"/>
      <c r="CQ22" s="142"/>
      <c r="CR22" s="142"/>
      <c r="CS22" s="142"/>
      <c r="CT22" s="142"/>
      <c r="CU22" s="142"/>
      <c r="CV22" s="142"/>
    </row>
    <row r="23" spans="1:100" s="86" customFormat="1" ht="18" customHeight="1">
      <c r="A23" s="127"/>
      <c r="B23" s="127"/>
      <c r="C23" s="127"/>
      <c r="D23" s="127"/>
      <c r="E23" s="127"/>
      <c r="F23" s="127"/>
      <c r="G23" s="142"/>
      <c r="H23" s="142"/>
      <c r="I23" s="199"/>
      <c r="J23" s="185"/>
      <c r="K23" s="142"/>
      <c r="L23" s="142"/>
      <c r="M23" s="142"/>
      <c r="N23" s="199"/>
      <c r="O23" s="185"/>
      <c r="P23" s="185"/>
      <c r="Q23" s="185"/>
      <c r="R23" s="176"/>
      <c r="S23" s="176"/>
      <c r="T23" s="143">
        <f t="shared" si="12"/>
        <v>43208</v>
      </c>
      <c r="U23" s="144">
        <f t="shared" si="0"/>
        <v>43208</v>
      </c>
      <c r="V23" s="522" t="str">
        <f>VLOOKUP('H30ごみ収集計画'!E32,'仲塔･鹿野遊･栂尾ルート'!$W$52:$X$66,2,0)</f>
        <v>   </v>
      </c>
      <c r="W23" s="523"/>
      <c r="X23" s="145">
        <f t="shared" si="13"/>
        <v>43238</v>
      </c>
      <c r="Y23" s="144">
        <f t="shared" si="1"/>
        <v>43238</v>
      </c>
      <c r="Z23" s="522" t="str">
        <f>VLOOKUP('H30ごみ収集計画'!N32,'仲塔･鹿野遊･栂尾ルート'!$W$52:$X$66,2,0)</f>
        <v>   </v>
      </c>
      <c r="AA23" s="523"/>
      <c r="AB23" s="145">
        <f t="shared" si="14"/>
        <v>43269</v>
      </c>
      <c r="AC23" s="144">
        <f t="shared" si="2"/>
        <v>43269</v>
      </c>
      <c r="AD23" s="522" t="str">
        <f>VLOOKUP('H30ごみ収集計画'!W32,'仲塔･鹿野遊･栂尾ルート'!$W$52:$X$66,2,0)</f>
        <v>   </v>
      </c>
      <c r="AE23" s="523"/>
      <c r="AF23" s="145">
        <f t="shared" si="15"/>
        <v>43299</v>
      </c>
      <c r="AG23" s="144">
        <f t="shared" si="3"/>
        <v>43299</v>
      </c>
      <c r="AH23" s="522" t="str">
        <f>VLOOKUP('H30ごみ収集計画'!AF32,'仲塔･鹿野遊･栂尾ルート'!$W$52:$X$66,2,0)</f>
        <v>   </v>
      </c>
      <c r="AI23" s="525"/>
      <c r="AJ23" s="39"/>
      <c r="AK23" s="143">
        <f t="shared" si="16"/>
        <v>43330</v>
      </c>
      <c r="AL23" s="144">
        <f t="shared" si="4"/>
        <v>43330</v>
      </c>
      <c r="AM23" s="545" t="str">
        <f>VLOOKUP('H30ごみ収集計画'!AO32,'仲塔･鹿野遊･栂尾ルート'!$W$52:$X$66,2,0)</f>
        <v>不燃ごみ</v>
      </c>
      <c r="AN23" s="546"/>
      <c r="AO23" s="145">
        <f t="shared" si="17"/>
        <v>43361</v>
      </c>
      <c r="AP23" s="144">
        <f t="shared" si="5"/>
        <v>43361</v>
      </c>
      <c r="AQ23" s="522" t="str">
        <f>VLOOKUP('H30ごみ収集計画'!AX32,'仲塔･鹿野遊･栂尾ルート'!$W$52:$X$66,2,0)</f>
        <v>   </v>
      </c>
      <c r="AR23" s="523"/>
      <c r="AS23" s="145">
        <f t="shared" si="18"/>
        <v>43391</v>
      </c>
      <c r="AT23" s="144">
        <f t="shared" si="6"/>
        <v>43391</v>
      </c>
      <c r="AU23" s="520" t="str">
        <f>VLOOKUP('H30ごみ収集計画'!BG32,'仲塔･鹿野遊･栂尾ルート'!$W$52:$X$66,2,0)</f>
        <v>可燃ごみ</v>
      </c>
      <c r="AV23" s="521"/>
      <c r="AW23" s="145">
        <f t="shared" si="19"/>
        <v>43422</v>
      </c>
      <c r="AX23" s="144">
        <f t="shared" si="7"/>
        <v>43422</v>
      </c>
      <c r="AY23" s="522" t="str">
        <f>VLOOKUP('H30ごみ収集計画'!BP32,'仲塔･鹿野遊･栂尾ルート'!$W$52:$X$66,2,0)</f>
        <v>   </v>
      </c>
      <c r="AZ23" s="525"/>
      <c r="BA23" s="191"/>
      <c r="BB23" s="143">
        <f t="shared" si="20"/>
        <v>43452</v>
      </c>
      <c r="BC23" s="144">
        <f t="shared" si="8"/>
        <v>43452</v>
      </c>
      <c r="BD23" s="522" t="str">
        <f>VLOOKUP('H30ごみ収集計画'!BY32,'仲塔･鹿野遊･栂尾ルート'!$W$52:$X$66,2,0)</f>
        <v>   </v>
      </c>
      <c r="BE23" s="523"/>
      <c r="BF23" s="145">
        <f t="shared" si="21"/>
        <v>43483</v>
      </c>
      <c r="BG23" s="144">
        <f t="shared" si="9"/>
        <v>43483</v>
      </c>
      <c r="BH23" s="522" t="str">
        <f>VLOOKUP('H30ごみ収集計画'!CH32,'仲塔･鹿野遊･栂尾ルート'!$W$52:$X$66,2,0)</f>
        <v>   </v>
      </c>
      <c r="BI23" s="523"/>
      <c r="BJ23" s="145">
        <f t="shared" si="22"/>
        <v>43514</v>
      </c>
      <c r="BK23" s="144">
        <f t="shared" si="10"/>
        <v>43514</v>
      </c>
      <c r="BL23" s="522" t="str">
        <f>VLOOKUP('H30ごみ収集計画'!CQ32,'仲塔･鹿野遊･栂尾ルート'!$W$52:$X$66,2,0)</f>
        <v>   </v>
      </c>
      <c r="BM23" s="523"/>
      <c r="BN23" s="145">
        <f t="shared" si="23"/>
        <v>43542</v>
      </c>
      <c r="BO23" s="144">
        <f t="shared" si="11"/>
        <v>43542</v>
      </c>
      <c r="BP23" s="522" t="str">
        <f>VLOOKUP('H30ごみ収集計画'!CZ32,'仲塔･鹿野遊･栂尾ルート'!$W$52:$X$66,2,0)</f>
        <v>   </v>
      </c>
      <c r="BQ23" s="525"/>
      <c r="CA23" s="141"/>
      <c r="CB23" s="142"/>
      <c r="CC23" s="142"/>
      <c r="CD23" s="142"/>
      <c r="CE23" s="142"/>
      <c r="CF23" s="141"/>
      <c r="CG23" s="142"/>
      <c r="CH23" s="142"/>
      <c r="CI23" s="142"/>
      <c r="CJ23" s="142"/>
      <c r="CK23" s="141"/>
      <c r="CL23" s="142"/>
      <c r="CM23" s="142"/>
      <c r="CN23" s="142"/>
      <c r="CO23" s="142"/>
      <c r="CP23" s="141"/>
      <c r="CQ23" s="142"/>
      <c r="CR23" s="142"/>
      <c r="CS23" s="142"/>
      <c r="CT23" s="142"/>
      <c r="CU23" s="142"/>
      <c r="CV23" s="142"/>
    </row>
    <row r="24" spans="1:100" s="86" customFormat="1" ht="18" customHeight="1">
      <c r="A24" s="127"/>
      <c r="B24" s="127"/>
      <c r="C24" s="127"/>
      <c r="D24" s="127"/>
      <c r="E24" s="127"/>
      <c r="F24" s="127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76"/>
      <c r="S24" s="176"/>
      <c r="T24" s="143">
        <f t="shared" si="12"/>
        <v>43209</v>
      </c>
      <c r="U24" s="144">
        <f t="shared" si="0"/>
        <v>43209</v>
      </c>
      <c r="V24" s="520" t="str">
        <f>VLOOKUP('H30ごみ収集計画'!E33,'仲塔･鹿野遊･栂尾ルート'!$W$52:$X$66,2,0)</f>
        <v>可燃ごみ</v>
      </c>
      <c r="W24" s="521"/>
      <c r="X24" s="145">
        <f t="shared" si="13"/>
        <v>43239</v>
      </c>
      <c r="Y24" s="144">
        <f t="shared" si="1"/>
        <v>43239</v>
      </c>
      <c r="Z24" s="522" t="str">
        <f>VLOOKUP('H30ごみ収集計画'!N33,'仲塔･鹿野遊･栂尾ルート'!$W$52:$X$66,2,0)</f>
        <v>   </v>
      </c>
      <c r="AA24" s="523"/>
      <c r="AB24" s="145">
        <f t="shared" si="14"/>
        <v>43270</v>
      </c>
      <c r="AC24" s="144">
        <f t="shared" si="2"/>
        <v>43270</v>
      </c>
      <c r="AD24" s="522" t="str">
        <f>VLOOKUP('H30ごみ収集計画'!W33,'仲塔･鹿野遊･栂尾ルート'!$W$52:$X$66,2,0)</f>
        <v>   </v>
      </c>
      <c r="AE24" s="523"/>
      <c r="AF24" s="145">
        <f t="shared" si="15"/>
        <v>43300</v>
      </c>
      <c r="AG24" s="144">
        <f t="shared" si="3"/>
        <v>43300</v>
      </c>
      <c r="AH24" s="520" t="str">
        <f>VLOOKUP('H30ごみ収集計画'!AF33,'仲塔･鹿野遊･栂尾ルート'!$W$52:$X$66,2,0)</f>
        <v>可燃ごみ</v>
      </c>
      <c r="AI24" s="524"/>
      <c r="AJ24" s="39"/>
      <c r="AK24" s="143">
        <f t="shared" si="16"/>
        <v>43331</v>
      </c>
      <c r="AL24" s="144">
        <f t="shared" si="4"/>
        <v>43331</v>
      </c>
      <c r="AM24" s="522" t="str">
        <f>VLOOKUP('H30ごみ収集計画'!AO33,'仲塔･鹿野遊･栂尾ルート'!$W$52:$X$66,2,0)</f>
        <v>   </v>
      </c>
      <c r="AN24" s="523"/>
      <c r="AO24" s="145">
        <f t="shared" si="17"/>
        <v>43362</v>
      </c>
      <c r="AP24" s="144">
        <f t="shared" si="5"/>
        <v>43362</v>
      </c>
      <c r="AQ24" s="522" t="str">
        <f>VLOOKUP('H30ごみ収集計画'!AX33,'仲塔･鹿野遊･栂尾ルート'!$W$52:$X$66,2,0)</f>
        <v>   </v>
      </c>
      <c r="AR24" s="523"/>
      <c r="AS24" s="145">
        <f t="shared" si="18"/>
        <v>43392</v>
      </c>
      <c r="AT24" s="144">
        <f t="shared" si="6"/>
        <v>43392</v>
      </c>
      <c r="AU24" s="522" t="str">
        <f>VLOOKUP('H30ごみ収集計画'!BG33,'仲塔･鹿野遊･栂尾ルート'!$W$52:$X$66,2,0)</f>
        <v>   </v>
      </c>
      <c r="AV24" s="523"/>
      <c r="AW24" s="145">
        <f t="shared" si="19"/>
        <v>43423</v>
      </c>
      <c r="AX24" s="144">
        <f t="shared" si="7"/>
        <v>43423</v>
      </c>
      <c r="AY24" s="522" t="str">
        <f>VLOOKUP('H30ごみ収集計画'!BP33,'仲塔･鹿野遊･栂尾ルート'!$W$52:$X$66,2,0)</f>
        <v>   </v>
      </c>
      <c r="AZ24" s="525"/>
      <c r="BA24" s="191"/>
      <c r="BB24" s="143">
        <f t="shared" si="20"/>
        <v>43453</v>
      </c>
      <c r="BC24" s="144">
        <f t="shared" si="8"/>
        <v>43453</v>
      </c>
      <c r="BD24" s="522" t="str">
        <f>VLOOKUP('H30ごみ収集計画'!BY33,'仲塔･鹿野遊･栂尾ルート'!$W$52:$X$66,2,0)</f>
        <v>   </v>
      </c>
      <c r="BE24" s="523"/>
      <c r="BF24" s="145">
        <f t="shared" si="21"/>
        <v>43484</v>
      </c>
      <c r="BG24" s="144">
        <f t="shared" si="9"/>
        <v>43484</v>
      </c>
      <c r="BH24" s="522" t="str">
        <f>VLOOKUP('H30ごみ収集計画'!CH33,'仲塔･鹿野遊･栂尾ルート'!$W$52:$X$66,2,0)</f>
        <v>   </v>
      </c>
      <c r="BI24" s="523"/>
      <c r="BJ24" s="145">
        <f t="shared" si="22"/>
        <v>43515</v>
      </c>
      <c r="BK24" s="144">
        <f t="shared" si="10"/>
        <v>43515</v>
      </c>
      <c r="BL24" s="522" t="str">
        <f>VLOOKUP('H30ごみ収集計画'!CQ33,'仲塔･鹿野遊･栂尾ルート'!$W$52:$X$66,2,0)</f>
        <v>   </v>
      </c>
      <c r="BM24" s="523"/>
      <c r="BN24" s="145">
        <f t="shared" si="23"/>
        <v>43543</v>
      </c>
      <c r="BO24" s="144">
        <f t="shared" si="11"/>
        <v>43543</v>
      </c>
      <c r="BP24" s="522" t="str">
        <f>VLOOKUP('H30ごみ収集計画'!CZ33,'仲塔･鹿野遊･栂尾ルート'!$W$52:$X$66,2,0)</f>
        <v>   </v>
      </c>
      <c r="BQ24" s="525"/>
      <c r="CA24" s="141"/>
      <c r="CB24" s="142"/>
      <c r="CC24" s="142"/>
      <c r="CD24" s="142"/>
      <c r="CE24" s="142"/>
      <c r="CF24" s="141"/>
      <c r="CG24" s="142"/>
      <c r="CH24" s="142"/>
      <c r="CI24" s="142"/>
      <c r="CJ24" s="142"/>
      <c r="CK24" s="141"/>
      <c r="CL24" s="142"/>
      <c r="CM24" s="142"/>
      <c r="CN24" s="142"/>
      <c r="CO24" s="142"/>
      <c r="CP24" s="141"/>
      <c r="CQ24" s="142"/>
      <c r="CR24" s="142"/>
      <c r="CS24" s="142"/>
      <c r="CT24" s="142"/>
      <c r="CU24" s="142"/>
      <c r="CV24" s="142"/>
    </row>
    <row r="25" spans="1:100" s="86" customFormat="1" ht="18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0"/>
      <c r="S25" s="176"/>
      <c r="T25" s="143">
        <f t="shared" si="12"/>
        <v>43210</v>
      </c>
      <c r="U25" s="144">
        <f t="shared" si="0"/>
        <v>43210</v>
      </c>
      <c r="V25" s="522" t="str">
        <f>VLOOKUP('H30ごみ収集計画'!E34,'仲塔･鹿野遊･栂尾ルート'!$W$52:$X$66,2,0)</f>
        <v>   </v>
      </c>
      <c r="W25" s="523"/>
      <c r="X25" s="145">
        <f t="shared" si="13"/>
        <v>43240</v>
      </c>
      <c r="Y25" s="144">
        <f t="shared" si="1"/>
        <v>43240</v>
      </c>
      <c r="Z25" s="522" t="str">
        <f>VLOOKUP('H30ごみ収集計画'!N34,'仲塔･鹿野遊･栂尾ルート'!$W$52:$X$66,2,0)</f>
        <v>   </v>
      </c>
      <c r="AA25" s="523"/>
      <c r="AB25" s="145">
        <f t="shared" si="14"/>
        <v>43271</v>
      </c>
      <c r="AC25" s="144">
        <f t="shared" si="2"/>
        <v>43271</v>
      </c>
      <c r="AD25" s="522" t="str">
        <f>VLOOKUP('H30ごみ収集計画'!W34,'仲塔･鹿野遊･栂尾ルート'!$W$52:$X$66,2,0)</f>
        <v>   </v>
      </c>
      <c r="AE25" s="523"/>
      <c r="AF25" s="145">
        <f t="shared" si="15"/>
        <v>43301</v>
      </c>
      <c r="AG25" s="144">
        <f t="shared" si="3"/>
        <v>43301</v>
      </c>
      <c r="AH25" s="522" t="str">
        <f>VLOOKUP('H30ごみ収集計画'!AF34,'仲塔･鹿野遊･栂尾ルート'!$W$52:$X$66,2,0)</f>
        <v>   </v>
      </c>
      <c r="AI25" s="525"/>
      <c r="AJ25" s="39"/>
      <c r="AK25" s="143">
        <f t="shared" si="16"/>
        <v>43332</v>
      </c>
      <c r="AL25" s="144">
        <f t="shared" si="4"/>
        <v>43332</v>
      </c>
      <c r="AM25" s="522" t="str">
        <f>VLOOKUP('H30ごみ収集計画'!AO34,'仲塔･鹿野遊･栂尾ルート'!$W$52:$X$66,2,0)</f>
        <v>   </v>
      </c>
      <c r="AN25" s="523"/>
      <c r="AO25" s="145">
        <f t="shared" si="17"/>
        <v>43363</v>
      </c>
      <c r="AP25" s="144">
        <f t="shared" si="5"/>
        <v>43363</v>
      </c>
      <c r="AQ25" s="520" t="str">
        <f>VLOOKUP('H30ごみ収集計画'!AX34,'仲塔･鹿野遊･栂尾ルート'!$W$52:$X$66,2,0)</f>
        <v>可燃ごみ</v>
      </c>
      <c r="AR25" s="521"/>
      <c r="AS25" s="145">
        <f t="shared" si="18"/>
        <v>43393</v>
      </c>
      <c r="AT25" s="144">
        <f t="shared" si="6"/>
        <v>43393</v>
      </c>
      <c r="AU25" s="522" t="str">
        <f>VLOOKUP('H30ごみ収集計画'!BG34,'仲塔･鹿野遊･栂尾ルート'!$W$52:$X$66,2,0)</f>
        <v>   </v>
      </c>
      <c r="AV25" s="523"/>
      <c r="AW25" s="145">
        <f t="shared" si="19"/>
        <v>43424</v>
      </c>
      <c r="AX25" s="144">
        <f t="shared" si="7"/>
        <v>43424</v>
      </c>
      <c r="AY25" s="522" t="str">
        <f>VLOOKUP('H30ごみ収集計画'!BP34,'仲塔･鹿野遊･栂尾ルート'!$W$52:$X$66,2,0)</f>
        <v>   </v>
      </c>
      <c r="AZ25" s="525"/>
      <c r="BA25" s="191"/>
      <c r="BB25" s="143">
        <f t="shared" si="20"/>
        <v>43454</v>
      </c>
      <c r="BC25" s="144">
        <f t="shared" si="8"/>
        <v>43454</v>
      </c>
      <c r="BD25" s="520" t="str">
        <f>VLOOKUP('H30ごみ収集計画'!BY34,'仲塔･鹿野遊･栂尾ルート'!$W$52:$X$66,2,0)</f>
        <v>可燃ごみ</v>
      </c>
      <c r="BE25" s="521"/>
      <c r="BF25" s="145">
        <f t="shared" si="21"/>
        <v>43485</v>
      </c>
      <c r="BG25" s="144">
        <f t="shared" si="9"/>
        <v>43485</v>
      </c>
      <c r="BH25" s="522" t="str">
        <f>VLOOKUP('H30ごみ収集計画'!CH34,'仲塔･鹿野遊･栂尾ルート'!$W$52:$X$66,2,0)</f>
        <v>   </v>
      </c>
      <c r="BI25" s="523"/>
      <c r="BJ25" s="145">
        <f t="shared" si="22"/>
        <v>43516</v>
      </c>
      <c r="BK25" s="144">
        <f t="shared" si="10"/>
        <v>43516</v>
      </c>
      <c r="BL25" s="522" t="str">
        <f>VLOOKUP('H30ごみ収集計画'!CQ34,'仲塔･鹿野遊･栂尾ルート'!$W$52:$X$66,2,0)</f>
        <v>   </v>
      </c>
      <c r="BM25" s="523"/>
      <c r="BN25" s="145">
        <f t="shared" si="23"/>
        <v>43544</v>
      </c>
      <c r="BO25" s="144">
        <f t="shared" si="11"/>
        <v>43544</v>
      </c>
      <c r="BP25" s="522" t="str">
        <f>VLOOKUP('H30ごみ収集計画'!CZ34,'仲塔･鹿野遊･栂尾ルート'!$W$52:$X$66,2,0)</f>
        <v>   </v>
      </c>
      <c r="BQ25" s="525"/>
      <c r="CA25" s="141"/>
      <c r="CB25" s="142"/>
      <c r="CC25" s="142"/>
      <c r="CD25" s="142"/>
      <c r="CE25" s="142"/>
      <c r="CF25" s="141"/>
      <c r="CG25" s="142"/>
      <c r="CH25" s="142"/>
      <c r="CI25" s="142"/>
      <c r="CJ25" s="142"/>
      <c r="CK25" s="141"/>
      <c r="CL25" s="142"/>
      <c r="CM25" s="142"/>
      <c r="CN25" s="142"/>
      <c r="CO25" s="142"/>
      <c r="CP25" s="141"/>
      <c r="CQ25" s="142"/>
      <c r="CR25" s="142"/>
      <c r="CS25" s="142"/>
      <c r="CT25" s="142"/>
      <c r="CU25" s="142"/>
      <c r="CV25" s="142"/>
    </row>
    <row r="26" spans="1:100" s="86" customFormat="1" ht="18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0"/>
      <c r="S26" s="177"/>
      <c r="T26" s="143">
        <f t="shared" si="12"/>
        <v>43211</v>
      </c>
      <c r="U26" s="144">
        <f t="shared" si="0"/>
        <v>43211</v>
      </c>
      <c r="V26" s="522" t="str">
        <f>VLOOKUP('H30ごみ収集計画'!E35,'仲塔･鹿野遊･栂尾ルート'!$W$52:$X$66,2,0)</f>
        <v>   </v>
      </c>
      <c r="W26" s="523"/>
      <c r="X26" s="145">
        <f t="shared" si="13"/>
        <v>43241</v>
      </c>
      <c r="Y26" s="144">
        <f t="shared" si="1"/>
        <v>43241</v>
      </c>
      <c r="Z26" s="522" t="str">
        <f>VLOOKUP('H30ごみ収集計画'!N35,'仲塔･鹿野遊･栂尾ルート'!$W$52:$X$66,2,0)</f>
        <v>   </v>
      </c>
      <c r="AA26" s="523"/>
      <c r="AB26" s="145">
        <f t="shared" si="14"/>
        <v>43272</v>
      </c>
      <c r="AC26" s="144">
        <f t="shared" si="2"/>
        <v>43272</v>
      </c>
      <c r="AD26" s="520" t="str">
        <f>VLOOKUP('H30ごみ収集計画'!W35,'仲塔･鹿野遊･栂尾ルート'!$W$52:$X$66,2,0)</f>
        <v>可燃ごみ</v>
      </c>
      <c r="AE26" s="521"/>
      <c r="AF26" s="145">
        <f t="shared" si="15"/>
        <v>43302</v>
      </c>
      <c r="AG26" s="144">
        <f t="shared" si="3"/>
        <v>43302</v>
      </c>
      <c r="AH26" s="522" t="str">
        <f>VLOOKUP('H30ごみ収集計画'!AF35,'仲塔･鹿野遊･栂尾ルート'!$W$52:$X$66,2,0)</f>
        <v>   </v>
      </c>
      <c r="AI26" s="525"/>
      <c r="AJ26" s="39"/>
      <c r="AK26" s="143">
        <f t="shared" si="16"/>
        <v>43333</v>
      </c>
      <c r="AL26" s="144">
        <f t="shared" si="4"/>
        <v>43333</v>
      </c>
      <c r="AM26" s="522" t="str">
        <f>VLOOKUP('H30ごみ収集計画'!AO35,'仲塔･鹿野遊･栂尾ルート'!$W$52:$X$66,2,0)</f>
        <v>   </v>
      </c>
      <c r="AN26" s="523"/>
      <c r="AO26" s="145">
        <f t="shared" si="17"/>
        <v>43364</v>
      </c>
      <c r="AP26" s="144">
        <f t="shared" si="5"/>
        <v>43364</v>
      </c>
      <c r="AQ26" s="522" t="str">
        <f>VLOOKUP('H30ごみ収集計画'!AX35,'仲塔･鹿野遊･栂尾ルート'!$W$52:$X$66,2,0)</f>
        <v>   </v>
      </c>
      <c r="AR26" s="523"/>
      <c r="AS26" s="145">
        <f t="shared" si="18"/>
        <v>43394</v>
      </c>
      <c r="AT26" s="144">
        <f t="shared" si="6"/>
        <v>43394</v>
      </c>
      <c r="AU26" s="522" t="str">
        <f>VLOOKUP('H30ごみ収集計画'!BG35,'仲塔･鹿野遊･栂尾ルート'!$W$52:$X$66,2,0)</f>
        <v>   </v>
      </c>
      <c r="AV26" s="523"/>
      <c r="AW26" s="145">
        <f t="shared" si="19"/>
        <v>43425</v>
      </c>
      <c r="AX26" s="144">
        <f t="shared" si="7"/>
        <v>43425</v>
      </c>
      <c r="AY26" s="522" t="str">
        <f>VLOOKUP('H30ごみ収集計画'!BP35,'仲塔･鹿野遊･栂尾ルート'!$W$52:$X$66,2,0)</f>
        <v>   </v>
      </c>
      <c r="AZ26" s="525"/>
      <c r="BA26" s="191"/>
      <c r="BB26" s="143">
        <f t="shared" si="20"/>
        <v>43455</v>
      </c>
      <c r="BC26" s="144">
        <f t="shared" si="8"/>
        <v>43455</v>
      </c>
      <c r="BD26" s="522" t="str">
        <f>VLOOKUP('H30ごみ収集計画'!BY35,'仲塔･鹿野遊･栂尾ルート'!$W$52:$X$66,2,0)</f>
        <v>   </v>
      </c>
      <c r="BE26" s="523"/>
      <c r="BF26" s="145">
        <f t="shared" si="21"/>
        <v>43486</v>
      </c>
      <c r="BG26" s="144">
        <f t="shared" si="9"/>
        <v>43486</v>
      </c>
      <c r="BH26" s="522" t="str">
        <f>VLOOKUP('H30ごみ収集計画'!CH35,'仲塔･鹿野遊･栂尾ルート'!$W$52:$X$66,2,0)</f>
        <v>   </v>
      </c>
      <c r="BI26" s="523"/>
      <c r="BJ26" s="145">
        <f t="shared" si="22"/>
        <v>43517</v>
      </c>
      <c r="BK26" s="144">
        <f t="shared" si="10"/>
        <v>43517</v>
      </c>
      <c r="BL26" s="520" t="str">
        <f>VLOOKUP('H30ごみ収集計画'!CQ35,'仲塔･鹿野遊･栂尾ルート'!$W$52:$X$66,2,0)</f>
        <v>可燃ごみ</v>
      </c>
      <c r="BM26" s="521"/>
      <c r="BN26" s="145">
        <f t="shared" si="23"/>
        <v>43545</v>
      </c>
      <c r="BO26" s="144">
        <f t="shared" si="11"/>
        <v>43545</v>
      </c>
      <c r="BP26" s="520" t="str">
        <f>VLOOKUP('H30ごみ収集計画'!CZ35,'仲塔･鹿野遊･栂尾ルート'!$W$52:$X$66,2,0)</f>
        <v>可燃ごみ</v>
      </c>
      <c r="BQ26" s="524"/>
      <c r="CA26" s="141"/>
      <c r="CB26" s="142"/>
      <c r="CC26" s="142"/>
      <c r="CD26" s="142"/>
      <c r="CE26" s="142"/>
      <c r="CF26" s="141"/>
      <c r="CG26" s="142"/>
      <c r="CH26" s="142"/>
      <c r="CI26" s="142"/>
      <c r="CJ26" s="142"/>
      <c r="CK26" s="141"/>
      <c r="CL26" s="142"/>
      <c r="CM26" s="142"/>
      <c r="CN26" s="142"/>
      <c r="CO26" s="142"/>
      <c r="CP26" s="141"/>
      <c r="CQ26" s="142"/>
      <c r="CR26" s="142"/>
      <c r="CS26" s="142"/>
      <c r="CT26" s="142"/>
      <c r="CU26" s="142"/>
      <c r="CV26" s="142"/>
    </row>
    <row r="27" spans="1:100" s="86" customFormat="1" ht="18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1"/>
      <c r="S27" s="120"/>
      <c r="T27" s="143">
        <f t="shared" si="12"/>
        <v>43212</v>
      </c>
      <c r="U27" s="144">
        <f t="shared" si="0"/>
        <v>43212</v>
      </c>
      <c r="V27" s="522" t="str">
        <f>VLOOKUP('H30ごみ収集計画'!E36,'仲塔･鹿野遊･栂尾ルート'!$W$52:$X$66,2,0)</f>
        <v>   </v>
      </c>
      <c r="W27" s="523"/>
      <c r="X27" s="145">
        <f t="shared" si="13"/>
        <v>43242</v>
      </c>
      <c r="Y27" s="144">
        <f t="shared" si="1"/>
        <v>43242</v>
      </c>
      <c r="Z27" s="528" t="str">
        <f>VLOOKUP('H30ごみ収集計画'!N36,'仲塔･鹿野遊･栂尾ルート'!$W$52:$X$66,2,0)</f>
        <v>資源ごみ</v>
      </c>
      <c r="AA27" s="529"/>
      <c r="AB27" s="145">
        <f t="shared" si="14"/>
        <v>43273</v>
      </c>
      <c r="AC27" s="144">
        <f t="shared" si="2"/>
        <v>43273</v>
      </c>
      <c r="AD27" s="522" t="str">
        <f>VLOOKUP('H30ごみ収集計画'!W36,'仲塔･鹿野遊･栂尾ルート'!$W$52:$X$66,2,0)</f>
        <v>   </v>
      </c>
      <c r="AE27" s="523"/>
      <c r="AF27" s="145">
        <f t="shared" si="15"/>
        <v>43303</v>
      </c>
      <c r="AG27" s="144">
        <f t="shared" si="3"/>
        <v>43303</v>
      </c>
      <c r="AH27" s="522" t="str">
        <f>VLOOKUP('H30ごみ収集計画'!AF36,'仲塔･鹿野遊･栂尾ルート'!$W$52:$X$66,2,0)</f>
        <v>   </v>
      </c>
      <c r="AI27" s="525"/>
      <c r="AJ27" s="39"/>
      <c r="AK27" s="143">
        <f t="shared" si="16"/>
        <v>43334</v>
      </c>
      <c r="AL27" s="144">
        <f t="shared" si="4"/>
        <v>43334</v>
      </c>
      <c r="AM27" s="528" t="str">
        <f>VLOOKUP('H30ごみ収集計画'!AO36,'仲塔･鹿野遊･栂尾ルート'!$W$52:$X$66,2,0)</f>
        <v>資源ごみ</v>
      </c>
      <c r="AN27" s="529"/>
      <c r="AO27" s="145">
        <f t="shared" si="17"/>
        <v>43365</v>
      </c>
      <c r="AP27" s="144">
        <f t="shared" si="5"/>
        <v>43365</v>
      </c>
      <c r="AQ27" s="522" t="str">
        <f>VLOOKUP('H30ごみ収集計画'!AX36,'仲塔･鹿野遊･栂尾ルート'!$W$52:$X$66,2,0)</f>
        <v>   </v>
      </c>
      <c r="AR27" s="523"/>
      <c r="AS27" s="145">
        <f t="shared" si="18"/>
        <v>43395</v>
      </c>
      <c r="AT27" s="144">
        <f t="shared" si="6"/>
        <v>43395</v>
      </c>
      <c r="AU27" s="522" t="str">
        <f>VLOOKUP('H30ごみ収集計画'!BG36,'仲塔･鹿野遊･栂尾ルート'!$W$52:$X$66,2,0)</f>
        <v>   </v>
      </c>
      <c r="AV27" s="523"/>
      <c r="AW27" s="145">
        <f t="shared" si="19"/>
        <v>43426</v>
      </c>
      <c r="AX27" s="144">
        <f t="shared" si="7"/>
        <v>43426</v>
      </c>
      <c r="AY27" s="520" t="str">
        <f>VLOOKUP('H30ごみ収集計画'!BP36,'仲塔･鹿野遊･栂尾ルート'!$W$52:$X$66,2,0)</f>
        <v>可燃ごみ</v>
      </c>
      <c r="AZ27" s="524"/>
      <c r="BA27" s="191"/>
      <c r="BB27" s="143">
        <f t="shared" si="20"/>
        <v>43456</v>
      </c>
      <c r="BC27" s="144">
        <f t="shared" si="8"/>
        <v>43456</v>
      </c>
      <c r="BD27" s="522" t="str">
        <f>VLOOKUP('H30ごみ収集計画'!BY36,'仲塔･鹿野遊･栂尾ルート'!$W$52:$X$66,2,0)</f>
        <v>   </v>
      </c>
      <c r="BE27" s="523"/>
      <c r="BF27" s="145">
        <f t="shared" si="21"/>
        <v>43487</v>
      </c>
      <c r="BG27" s="144">
        <f t="shared" si="9"/>
        <v>43487</v>
      </c>
      <c r="BH27" s="522" t="str">
        <f>VLOOKUP('H30ごみ収集計画'!CH36,'仲塔･鹿野遊･栂尾ルート'!$W$52:$X$66,2,0)</f>
        <v>   </v>
      </c>
      <c r="BI27" s="523"/>
      <c r="BJ27" s="145">
        <f t="shared" si="22"/>
        <v>43518</v>
      </c>
      <c r="BK27" s="144">
        <f t="shared" si="10"/>
        <v>43518</v>
      </c>
      <c r="BL27" s="522" t="str">
        <f>VLOOKUP('H30ごみ収集計画'!CQ36,'仲塔･鹿野遊･栂尾ルート'!$W$52:$X$66,2,0)</f>
        <v>   </v>
      </c>
      <c r="BM27" s="523"/>
      <c r="BN27" s="145">
        <f t="shared" si="23"/>
        <v>43546</v>
      </c>
      <c r="BO27" s="144">
        <f t="shared" si="11"/>
        <v>43546</v>
      </c>
      <c r="BP27" s="522" t="str">
        <f>VLOOKUP('H30ごみ収集計画'!CZ36,'仲塔･鹿野遊･栂尾ルート'!$W$52:$X$66,2,0)</f>
        <v>   </v>
      </c>
      <c r="BQ27" s="525"/>
      <c r="CA27" s="141"/>
      <c r="CB27" s="142"/>
      <c r="CC27" s="142"/>
      <c r="CD27" s="142"/>
      <c r="CE27" s="142"/>
      <c r="CF27" s="141"/>
      <c r="CG27" s="142"/>
      <c r="CH27" s="142"/>
      <c r="CI27" s="142"/>
      <c r="CJ27" s="142"/>
      <c r="CK27" s="141"/>
      <c r="CL27" s="142"/>
      <c r="CM27" s="142"/>
      <c r="CN27" s="142"/>
      <c r="CO27" s="142"/>
      <c r="CP27" s="141"/>
      <c r="CQ27" s="142"/>
      <c r="CR27" s="142"/>
      <c r="CS27" s="142"/>
      <c r="CT27" s="142"/>
      <c r="CU27" s="142"/>
      <c r="CV27" s="142"/>
    </row>
    <row r="28" spans="1:100" s="86" customFormat="1" ht="18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1"/>
      <c r="S28"/>
      <c r="T28" s="143">
        <f t="shared" si="12"/>
        <v>43213</v>
      </c>
      <c r="U28" s="144">
        <f t="shared" si="0"/>
        <v>43213</v>
      </c>
      <c r="V28" s="522" t="str">
        <f>VLOOKUP('H30ごみ収集計画'!E37,'仲塔･鹿野遊･栂尾ルート'!$W$52:$X$66,2,0)</f>
        <v>   </v>
      </c>
      <c r="W28" s="523"/>
      <c r="X28" s="145">
        <f t="shared" si="13"/>
        <v>43243</v>
      </c>
      <c r="Y28" s="144">
        <f t="shared" si="1"/>
        <v>43243</v>
      </c>
      <c r="Z28" s="522" t="str">
        <f>VLOOKUP('H30ごみ収集計画'!N37,'仲塔･鹿野遊･栂尾ルート'!$W$52:$X$66,2,0)</f>
        <v>   </v>
      </c>
      <c r="AA28" s="523"/>
      <c r="AB28" s="145">
        <f t="shared" si="14"/>
        <v>43274</v>
      </c>
      <c r="AC28" s="144">
        <f t="shared" si="2"/>
        <v>43274</v>
      </c>
      <c r="AD28" s="522" t="str">
        <f>VLOOKUP('H30ごみ収集計画'!W37,'仲塔･鹿野遊･栂尾ルート'!$W$52:$X$66,2,0)</f>
        <v>   </v>
      </c>
      <c r="AE28" s="523"/>
      <c r="AF28" s="145">
        <f t="shared" si="15"/>
        <v>43304</v>
      </c>
      <c r="AG28" s="144">
        <f t="shared" si="3"/>
        <v>43304</v>
      </c>
      <c r="AH28" s="522" t="str">
        <f>VLOOKUP('H30ごみ収集計画'!AF37,'仲塔･鹿野遊･栂尾ルート'!$W$52:$X$66,2,0)</f>
        <v>   </v>
      </c>
      <c r="AI28" s="525"/>
      <c r="AJ28" s="39"/>
      <c r="AK28" s="143">
        <f t="shared" si="16"/>
        <v>43335</v>
      </c>
      <c r="AL28" s="144">
        <f t="shared" si="4"/>
        <v>43335</v>
      </c>
      <c r="AM28" s="520" t="str">
        <f>VLOOKUP('H30ごみ収集計画'!AO37,'仲塔･鹿野遊･栂尾ルート'!$W$52:$X$66,2,0)</f>
        <v>可燃ごみ</v>
      </c>
      <c r="AN28" s="521"/>
      <c r="AO28" s="145">
        <f t="shared" si="17"/>
        <v>43366</v>
      </c>
      <c r="AP28" s="144">
        <f t="shared" si="5"/>
        <v>43366</v>
      </c>
      <c r="AQ28" s="522" t="str">
        <f>VLOOKUP('H30ごみ収集計画'!AX37,'仲塔･鹿野遊･栂尾ルート'!$W$52:$X$66,2,0)</f>
        <v>   </v>
      </c>
      <c r="AR28" s="523"/>
      <c r="AS28" s="145">
        <f t="shared" si="18"/>
        <v>43396</v>
      </c>
      <c r="AT28" s="144">
        <f t="shared" si="6"/>
        <v>43396</v>
      </c>
      <c r="AU28" s="528" t="str">
        <f>VLOOKUP('H30ごみ収集計画'!BG37,'仲塔･鹿野遊･栂尾ルート'!$W$52:$X$66,2,0)</f>
        <v>資源ごみ</v>
      </c>
      <c r="AV28" s="529"/>
      <c r="AW28" s="145">
        <f t="shared" si="19"/>
        <v>43427</v>
      </c>
      <c r="AX28" s="144">
        <f t="shared" si="7"/>
        <v>43427</v>
      </c>
      <c r="AY28" s="522" t="str">
        <f>VLOOKUP('H30ごみ収集計画'!BP37,'仲塔･鹿野遊･栂尾ルート'!$W$52:$X$66,2,0)</f>
        <v>   </v>
      </c>
      <c r="AZ28" s="525"/>
      <c r="BA28" s="191"/>
      <c r="BB28" s="143">
        <f t="shared" si="20"/>
        <v>43457</v>
      </c>
      <c r="BC28" s="144">
        <f t="shared" si="8"/>
        <v>43457</v>
      </c>
      <c r="BD28" s="522" t="str">
        <f>VLOOKUP('H30ごみ収集計画'!BY37,'仲塔･鹿野遊･栂尾ルート'!$W$52:$X$66,2,0)</f>
        <v>   </v>
      </c>
      <c r="BE28" s="523"/>
      <c r="BF28" s="145">
        <f t="shared" si="21"/>
        <v>43488</v>
      </c>
      <c r="BG28" s="144">
        <f t="shared" si="9"/>
        <v>43488</v>
      </c>
      <c r="BH28" s="522" t="str">
        <f>VLOOKUP('H30ごみ収集計画'!CH37,'仲塔･鹿野遊･栂尾ルート'!$W$52:$X$66,2,0)</f>
        <v>   </v>
      </c>
      <c r="BI28" s="523"/>
      <c r="BJ28" s="145">
        <f t="shared" si="22"/>
        <v>43519</v>
      </c>
      <c r="BK28" s="144">
        <f t="shared" si="10"/>
        <v>43519</v>
      </c>
      <c r="BL28" s="522" t="str">
        <f>VLOOKUP('H30ごみ収集計画'!CQ37,'仲塔･鹿野遊･栂尾ルート'!$W$52:$X$66,2,0)</f>
        <v>   </v>
      </c>
      <c r="BM28" s="523"/>
      <c r="BN28" s="145">
        <f t="shared" si="23"/>
        <v>43547</v>
      </c>
      <c r="BO28" s="144">
        <f t="shared" si="11"/>
        <v>43547</v>
      </c>
      <c r="BP28" s="522" t="str">
        <f>VLOOKUP('H30ごみ収集計画'!CZ37,'仲塔･鹿野遊･栂尾ルート'!$W$52:$X$66,2,0)</f>
        <v>   </v>
      </c>
      <c r="BQ28" s="525"/>
      <c r="CA28" s="141"/>
      <c r="CB28" s="142"/>
      <c r="CC28" s="142"/>
      <c r="CD28" s="142"/>
      <c r="CE28" s="142"/>
      <c r="CF28" s="141"/>
      <c r="CG28" s="142"/>
      <c r="CH28" s="142"/>
      <c r="CI28" s="142"/>
      <c r="CJ28" s="142"/>
      <c r="CK28" s="141"/>
      <c r="CL28" s="142"/>
      <c r="CM28" s="142"/>
      <c r="CN28" s="142"/>
      <c r="CO28" s="142"/>
      <c r="CP28" s="141"/>
      <c r="CQ28" s="142"/>
      <c r="CR28" s="142"/>
      <c r="CS28" s="142"/>
      <c r="CT28" s="142"/>
      <c r="CU28" s="142"/>
      <c r="CV28" s="142"/>
    </row>
    <row r="29" spans="3:100" s="86" customFormat="1" ht="18" customHeight="1"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/>
      <c r="T29" s="143">
        <f t="shared" si="12"/>
        <v>43214</v>
      </c>
      <c r="U29" s="144">
        <f t="shared" si="0"/>
        <v>43214</v>
      </c>
      <c r="V29" s="528" t="str">
        <f>VLOOKUP('H30ごみ収集計画'!E38,'仲塔･鹿野遊･栂尾ルート'!$W$52:$X$66,2,0)</f>
        <v>資源ごみ</v>
      </c>
      <c r="W29" s="529"/>
      <c r="X29" s="145">
        <f t="shared" si="13"/>
        <v>43244</v>
      </c>
      <c r="Y29" s="144">
        <f t="shared" si="1"/>
        <v>43244</v>
      </c>
      <c r="Z29" s="520" t="str">
        <f>VLOOKUP('H30ごみ収集計画'!N38,'仲塔･鹿野遊･栂尾ルート'!$W$52:$X$66,2,0)</f>
        <v>可燃ごみ</v>
      </c>
      <c r="AA29" s="521"/>
      <c r="AB29" s="145">
        <f t="shared" si="14"/>
        <v>43275</v>
      </c>
      <c r="AC29" s="144">
        <f t="shared" si="2"/>
        <v>43275</v>
      </c>
      <c r="AD29" s="522" t="str">
        <f>VLOOKUP('H30ごみ収集計画'!W38,'仲塔･鹿野遊･栂尾ルート'!$W$52:$X$66,2,0)</f>
        <v>   </v>
      </c>
      <c r="AE29" s="523"/>
      <c r="AF29" s="145">
        <f t="shared" si="15"/>
        <v>43305</v>
      </c>
      <c r="AG29" s="144">
        <f t="shared" si="3"/>
        <v>43305</v>
      </c>
      <c r="AH29" s="528" t="str">
        <f>VLOOKUP('H30ごみ収集計画'!AF38,'仲塔･鹿野遊･栂尾ルート'!$W$52:$X$66,2,0)</f>
        <v>資源ごみ</v>
      </c>
      <c r="AI29" s="539"/>
      <c r="AJ29" s="39"/>
      <c r="AK29" s="143">
        <f t="shared" si="16"/>
        <v>43336</v>
      </c>
      <c r="AL29" s="144">
        <f t="shared" si="4"/>
        <v>43336</v>
      </c>
      <c r="AM29" s="522" t="str">
        <f>VLOOKUP('H30ごみ収集計画'!AO38,'仲塔･鹿野遊･栂尾ルート'!$W$52:$X$66,2,0)</f>
        <v>   </v>
      </c>
      <c r="AN29" s="523"/>
      <c r="AO29" s="145">
        <f t="shared" si="17"/>
        <v>43367</v>
      </c>
      <c r="AP29" s="144">
        <f t="shared" si="5"/>
        <v>43367</v>
      </c>
      <c r="AQ29" s="522" t="str">
        <f>VLOOKUP('H30ごみ収集計画'!AX38,'仲塔･鹿野遊･栂尾ルート'!$W$52:$X$66,2,0)</f>
        <v>   </v>
      </c>
      <c r="AR29" s="523"/>
      <c r="AS29" s="145">
        <f t="shared" si="18"/>
        <v>43397</v>
      </c>
      <c r="AT29" s="144">
        <f t="shared" si="6"/>
        <v>43397</v>
      </c>
      <c r="AU29" s="522" t="str">
        <f>VLOOKUP('H30ごみ収集計画'!BG38,'仲塔･鹿野遊･栂尾ルート'!$W$52:$X$66,2,0)</f>
        <v>   </v>
      </c>
      <c r="AV29" s="523"/>
      <c r="AW29" s="145">
        <f t="shared" si="19"/>
        <v>43428</v>
      </c>
      <c r="AX29" s="144">
        <f t="shared" si="7"/>
        <v>43428</v>
      </c>
      <c r="AY29" s="522" t="str">
        <f>VLOOKUP('H30ごみ収集計画'!BP38,'仲塔･鹿野遊･栂尾ルート'!$W$52:$X$66,2,0)</f>
        <v>   </v>
      </c>
      <c r="AZ29" s="525"/>
      <c r="BA29" s="191"/>
      <c r="BB29" s="143">
        <f t="shared" si="20"/>
        <v>43458</v>
      </c>
      <c r="BC29" s="144">
        <f t="shared" si="8"/>
        <v>43458</v>
      </c>
      <c r="BD29" s="522" t="str">
        <f>VLOOKUP('H30ごみ収集計画'!BY38,'仲塔･鹿野遊･栂尾ルート'!$W$52:$X$66,2,0)</f>
        <v>   </v>
      </c>
      <c r="BE29" s="523"/>
      <c r="BF29" s="145">
        <f t="shared" si="21"/>
        <v>43489</v>
      </c>
      <c r="BG29" s="144">
        <f t="shared" si="9"/>
        <v>43489</v>
      </c>
      <c r="BH29" s="520" t="str">
        <f>VLOOKUP('H30ごみ収集計画'!CH38,'仲塔･鹿野遊･栂尾ルート'!$W$52:$X$66,2,0)</f>
        <v>可燃ごみ</v>
      </c>
      <c r="BI29" s="521"/>
      <c r="BJ29" s="145">
        <f t="shared" si="22"/>
        <v>43520</v>
      </c>
      <c r="BK29" s="144">
        <f t="shared" si="10"/>
        <v>43520</v>
      </c>
      <c r="BL29" s="522" t="str">
        <f>VLOOKUP('H30ごみ収集計画'!CQ38,'仲塔･鹿野遊･栂尾ルート'!$W$52:$X$66,2,0)</f>
        <v>   </v>
      </c>
      <c r="BM29" s="523"/>
      <c r="BN29" s="145">
        <f t="shared" si="23"/>
        <v>43548</v>
      </c>
      <c r="BO29" s="144">
        <f t="shared" si="11"/>
        <v>43548</v>
      </c>
      <c r="BP29" s="522" t="str">
        <f>VLOOKUP('H30ごみ収集計画'!CZ38,'仲塔･鹿野遊･栂尾ルート'!$W$52:$X$66,2,0)</f>
        <v>   </v>
      </c>
      <c r="BQ29" s="525"/>
      <c r="CA29" s="141"/>
      <c r="CB29" s="142"/>
      <c r="CC29" s="142"/>
      <c r="CD29" s="142"/>
      <c r="CE29" s="142"/>
      <c r="CF29" s="141"/>
      <c r="CG29" s="142"/>
      <c r="CH29" s="142"/>
      <c r="CI29" s="142"/>
      <c r="CJ29" s="142"/>
      <c r="CK29" s="141"/>
      <c r="CL29" s="142"/>
      <c r="CM29" s="142"/>
      <c r="CN29" s="142"/>
      <c r="CO29" s="142"/>
      <c r="CP29" s="141"/>
      <c r="CQ29" s="142"/>
      <c r="CR29" s="142"/>
      <c r="CS29" s="142"/>
      <c r="CT29" s="142"/>
      <c r="CU29" s="142"/>
      <c r="CV29" s="142"/>
    </row>
    <row r="30" spans="1:100" s="86" customFormat="1" ht="18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/>
      <c r="S30" s="124"/>
      <c r="T30" s="143">
        <f t="shared" si="12"/>
        <v>43215</v>
      </c>
      <c r="U30" s="144">
        <f t="shared" si="0"/>
        <v>43215</v>
      </c>
      <c r="V30" s="522" t="str">
        <f>VLOOKUP('H30ごみ収集計画'!E39,'仲塔･鹿野遊･栂尾ルート'!$W$52:$X$66,2,0)</f>
        <v>   </v>
      </c>
      <c r="W30" s="523"/>
      <c r="X30" s="145">
        <f>X29+1</f>
        <v>43245</v>
      </c>
      <c r="Y30" s="144">
        <f t="shared" si="1"/>
        <v>43245</v>
      </c>
      <c r="Z30" s="522" t="str">
        <f>VLOOKUP('H30ごみ収集計画'!N39,'仲塔･鹿野遊･栂尾ルート'!$W$52:$X$66,2,0)</f>
        <v>   </v>
      </c>
      <c r="AA30" s="523"/>
      <c r="AB30" s="145">
        <f t="shared" si="14"/>
        <v>43276</v>
      </c>
      <c r="AC30" s="144">
        <f t="shared" si="2"/>
        <v>43276</v>
      </c>
      <c r="AD30" s="522" t="str">
        <f>VLOOKUP('H30ごみ収集計画'!W39,'仲塔･鹿野遊･栂尾ルート'!$W$52:$X$66,2,0)</f>
        <v>   </v>
      </c>
      <c r="AE30" s="523"/>
      <c r="AF30" s="145">
        <f t="shared" si="15"/>
        <v>43306</v>
      </c>
      <c r="AG30" s="144">
        <f t="shared" si="3"/>
        <v>43306</v>
      </c>
      <c r="AH30" s="522" t="str">
        <f>VLOOKUP('H30ごみ収集計画'!AF39,'仲塔･鹿野遊･栂尾ルート'!$W$52:$X$66,2,0)</f>
        <v>   </v>
      </c>
      <c r="AI30" s="525"/>
      <c r="AJ30" s="39"/>
      <c r="AK30" s="143">
        <f t="shared" si="16"/>
        <v>43337</v>
      </c>
      <c r="AL30" s="144">
        <f t="shared" si="4"/>
        <v>43337</v>
      </c>
      <c r="AM30" s="522" t="str">
        <f>VLOOKUP('H30ごみ収集計画'!AO39,'仲塔･鹿野遊･栂尾ルート'!$W$52:$X$66,2,0)</f>
        <v>   </v>
      </c>
      <c r="AN30" s="523"/>
      <c r="AO30" s="145">
        <f t="shared" si="17"/>
        <v>43368</v>
      </c>
      <c r="AP30" s="144">
        <f t="shared" si="5"/>
        <v>43368</v>
      </c>
      <c r="AQ30" s="528" t="str">
        <f>VLOOKUP('H30ごみ収集計画'!AX39,'仲塔･鹿野遊･栂尾ルート'!$W$52:$X$66,2,0)</f>
        <v>資源ごみ</v>
      </c>
      <c r="AR30" s="529"/>
      <c r="AS30" s="145">
        <f t="shared" si="18"/>
        <v>43398</v>
      </c>
      <c r="AT30" s="144">
        <f t="shared" si="6"/>
        <v>43398</v>
      </c>
      <c r="AU30" s="520" t="str">
        <f>VLOOKUP('H30ごみ収集計画'!BG39,'仲塔･鹿野遊･栂尾ルート'!$W$52:$X$66,2,0)</f>
        <v>可燃ごみ</v>
      </c>
      <c r="AV30" s="521"/>
      <c r="AW30" s="145">
        <f t="shared" si="19"/>
        <v>43429</v>
      </c>
      <c r="AX30" s="144">
        <f t="shared" si="7"/>
        <v>43429</v>
      </c>
      <c r="AY30" s="522" t="str">
        <f>VLOOKUP('H30ごみ収集計画'!BP39,'仲塔･鹿野遊･栂尾ルート'!$W$52:$X$66,2,0)</f>
        <v>   </v>
      </c>
      <c r="AZ30" s="525"/>
      <c r="BA30" s="191"/>
      <c r="BB30" s="143">
        <f t="shared" si="20"/>
        <v>43459</v>
      </c>
      <c r="BC30" s="144">
        <f t="shared" si="8"/>
        <v>43459</v>
      </c>
      <c r="BD30" s="528" t="str">
        <f>VLOOKUP('H30ごみ収集計画'!BY39,'仲塔･鹿野遊･栂尾ルート'!$W$52:$X$66,2,0)</f>
        <v>資源ごみ</v>
      </c>
      <c r="BE30" s="529"/>
      <c r="BF30" s="145">
        <f t="shared" si="21"/>
        <v>43490</v>
      </c>
      <c r="BG30" s="144">
        <f t="shared" si="9"/>
        <v>43490</v>
      </c>
      <c r="BH30" s="522" t="str">
        <f>VLOOKUP('H30ごみ収集計画'!CH39,'仲塔･鹿野遊･栂尾ルート'!$W$52:$X$66,2,0)</f>
        <v>   </v>
      </c>
      <c r="BI30" s="523"/>
      <c r="BJ30" s="145">
        <f t="shared" si="22"/>
        <v>43521</v>
      </c>
      <c r="BK30" s="144">
        <f t="shared" si="10"/>
        <v>43521</v>
      </c>
      <c r="BL30" s="522" t="str">
        <f>VLOOKUP('H30ごみ収集計画'!CQ39,'仲塔･鹿野遊･栂尾ルート'!$W$52:$X$66,2,0)</f>
        <v>   </v>
      </c>
      <c r="BM30" s="523"/>
      <c r="BN30" s="145">
        <f t="shared" si="23"/>
        <v>43549</v>
      </c>
      <c r="BO30" s="144">
        <f t="shared" si="11"/>
        <v>43549</v>
      </c>
      <c r="BP30" s="522" t="str">
        <f>VLOOKUP('H30ごみ収集計画'!CZ39,'仲塔･鹿野遊･栂尾ルート'!$W$52:$X$66,2,0)</f>
        <v>   </v>
      </c>
      <c r="BQ30" s="525"/>
      <c r="CA30" s="141"/>
      <c r="CB30" s="142"/>
      <c r="CC30" s="142"/>
      <c r="CD30" s="142"/>
      <c r="CE30" s="142"/>
      <c r="CF30" s="141"/>
      <c r="CG30" s="142"/>
      <c r="CH30" s="142"/>
      <c r="CI30" s="142"/>
      <c r="CJ30" s="142"/>
      <c r="CK30" s="141"/>
      <c r="CL30" s="142"/>
      <c r="CM30" s="142"/>
      <c r="CN30" s="142"/>
      <c r="CO30" s="142"/>
      <c r="CP30" s="141"/>
      <c r="CQ30" s="142"/>
      <c r="CR30" s="142"/>
      <c r="CS30" s="142"/>
      <c r="CT30" s="142"/>
      <c r="CU30" s="142"/>
      <c r="CV30" s="142"/>
    </row>
    <row r="31" spans="3:100" s="86" customFormat="1" ht="18" customHeight="1"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24"/>
      <c r="T31" s="143">
        <f t="shared" si="12"/>
        <v>43216</v>
      </c>
      <c r="U31" s="144">
        <f t="shared" si="0"/>
        <v>43216</v>
      </c>
      <c r="V31" s="520" t="str">
        <f>VLOOKUP('H30ごみ収集計画'!E40,'仲塔･鹿野遊･栂尾ルート'!$W$52:$X$66,2,0)</f>
        <v>可燃ごみ</v>
      </c>
      <c r="W31" s="521"/>
      <c r="X31" s="145">
        <f t="shared" si="13"/>
        <v>43246</v>
      </c>
      <c r="Y31" s="144">
        <f t="shared" si="1"/>
        <v>43246</v>
      </c>
      <c r="Z31" s="522" t="str">
        <f>VLOOKUP('H30ごみ収集計画'!N40,'仲塔･鹿野遊･栂尾ルート'!$W$52:$X$66,2,0)</f>
        <v>   </v>
      </c>
      <c r="AA31" s="523"/>
      <c r="AB31" s="145">
        <f t="shared" si="14"/>
        <v>43277</v>
      </c>
      <c r="AC31" s="144">
        <f t="shared" si="2"/>
        <v>43277</v>
      </c>
      <c r="AD31" s="528" t="str">
        <f>VLOOKUP('H30ごみ収集計画'!W40,'仲塔･鹿野遊･栂尾ルート'!$W$52:$X$66,2,0)</f>
        <v>資源ごみ</v>
      </c>
      <c r="AE31" s="529"/>
      <c r="AF31" s="145">
        <f t="shared" si="15"/>
        <v>43307</v>
      </c>
      <c r="AG31" s="144">
        <f t="shared" si="3"/>
        <v>43307</v>
      </c>
      <c r="AH31" s="520" t="str">
        <f>VLOOKUP('H30ごみ収集計画'!AF40,'仲塔･鹿野遊･栂尾ルート'!$W$52:$X$66,2,0)</f>
        <v>可燃ごみ</v>
      </c>
      <c r="AI31" s="524"/>
      <c r="AJ31" s="39"/>
      <c r="AK31" s="143">
        <f t="shared" si="16"/>
        <v>43338</v>
      </c>
      <c r="AL31" s="144">
        <f t="shared" si="4"/>
        <v>43338</v>
      </c>
      <c r="AM31" s="522" t="str">
        <f>VLOOKUP('H30ごみ収集計画'!AO40,'仲塔･鹿野遊･栂尾ルート'!$W$52:$X$66,2,0)</f>
        <v>   </v>
      </c>
      <c r="AN31" s="523"/>
      <c r="AO31" s="145">
        <f t="shared" si="17"/>
        <v>43369</v>
      </c>
      <c r="AP31" s="144">
        <f t="shared" si="5"/>
        <v>43369</v>
      </c>
      <c r="AQ31" s="522" t="str">
        <f>VLOOKUP('H30ごみ収集計画'!AX40,'仲塔･鹿野遊･栂尾ルート'!$W$52:$X$66,2,0)</f>
        <v>   </v>
      </c>
      <c r="AR31" s="523"/>
      <c r="AS31" s="145">
        <f t="shared" si="18"/>
        <v>43399</v>
      </c>
      <c r="AT31" s="144">
        <f t="shared" si="6"/>
        <v>43399</v>
      </c>
      <c r="AU31" s="522" t="str">
        <f>VLOOKUP('H30ごみ収集計画'!BG40,'仲塔･鹿野遊･栂尾ルート'!$W$52:$X$66,2,0)</f>
        <v>   </v>
      </c>
      <c r="AV31" s="523"/>
      <c r="AW31" s="145">
        <f t="shared" si="19"/>
        <v>43430</v>
      </c>
      <c r="AX31" s="144">
        <f t="shared" si="7"/>
        <v>43430</v>
      </c>
      <c r="AY31" s="522" t="str">
        <f>VLOOKUP('H30ごみ収集計画'!BP40,'仲塔･鹿野遊･栂尾ルート'!$W$52:$X$66,2,0)</f>
        <v>   </v>
      </c>
      <c r="AZ31" s="525"/>
      <c r="BA31" s="191"/>
      <c r="BB31" s="143">
        <f t="shared" si="20"/>
        <v>43460</v>
      </c>
      <c r="BC31" s="144">
        <f t="shared" si="8"/>
        <v>43460</v>
      </c>
      <c r="BD31" s="522" t="str">
        <f>VLOOKUP('H30ごみ収集計画'!BY40,'仲塔･鹿野遊･栂尾ルート'!$W$52:$X$66,2,0)</f>
        <v>   </v>
      </c>
      <c r="BE31" s="523"/>
      <c r="BF31" s="145">
        <f t="shared" si="21"/>
        <v>43491</v>
      </c>
      <c r="BG31" s="144">
        <f t="shared" si="9"/>
        <v>43491</v>
      </c>
      <c r="BH31" s="522" t="str">
        <f>VLOOKUP('H30ごみ収集計画'!CH40,'仲塔･鹿野遊･栂尾ルート'!$W$52:$X$66,2,0)</f>
        <v>   </v>
      </c>
      <c r="BI31" s="523"/>
      <c r="BJ31" s="145">
        <f t="shared" si="22"/>
        <v>43522</v>
      </c>
      <c r="BK31" s="144">
        <f t="shared" si="10"/>
        <v>43522</v>
      </c>
      <c r="BL31" s="528" t="str">
        <f>VLOOKUP('H30ごみ収集計画'!CQ40,'仲塔･鹿野遊･栂尾ルート'!$W$52:$X$66,2,0)</f>
        <v>資源ごみ</v>
      </c>
      <c r="BM31" s="529"/>
      <c r="BN31" s="145">
        <f t="shared" si="23"/>
        <v>43550</v>
      </c>
      <c r="BO31" s="144">
        <f t="shared" si="11"/>
        <v>43550</v>
      </c>
      <c r="BP31" s="528" t="str">
        <f>VLOOKUP('H30ごみ収集計画'!CZ40,'仲塔･鹿野遊･栂尾ルート'!$W$52:$X$66,2,0)</f>
        <v>資源ごみ</v>
      </c>
      <c r="BQ31" s="539"/>
      <c r="CA31" s="141"/>
      <c r="CB31" s="142"/>
      <c r="CC31" s="142"/>
      <c r="CD31" s="142"/>
      <c r="CE31" s="142"/>
      <c r="CF31" s="141"/>
      <c r="CG31" s="142"/>
      <c r="CH31" s="142"/>
      <c r="CI31" s="142"/>
      <c r="CJ31" s="142"/>
      <c r="CK31" s="141"/>
      <c r="CL31" s="142"/>
      <c r="CM31" s="142"/>
      <c r="CN31" s="142"/>
      <c r="CO31" s="142"/>
      <c r="CP31" s="141"/>
      <c r="CQ31" s="142"/>
      <c r="CR31" s="142"/>
      <c r="CS31" s="142"/>
      <c r="CT31" s="142"/>
      <c r="CU31" s="142"/>
      <c r="CV31" s="142"/>
    </row>
    <row r="32" spans="1:100" s="86" customFormat="1" ht="18" customHeight="1">
      <c r="A32" s="662" t="s">
        <v>215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124"/>
      <c r="T32" s="143">
        <f t="shared" si="12"/>
        <v>43217</v>
      </c>
      <c r="U32" s="144">
        <f t="shared" si="0"/>
        <v>43217</v>
      </c>
      <c r="V32" s="522" t="str">
        <f>VLOOKUP('H30ごみ収集計画'!E41,'仲塔･鹿野遊･栂尾ルート'!$W$52:$X$66,2,0)</f>
        <v>   </v>
      </c>
      <c r="W32" s="523"/>
      <c r="X32" s="145">
        <f t="shared" si="13"/>
        <v>43247</v>
      </c>
      <c r="Y32" s="144">
        <f t="shared" si="1"/>
        <v>43247</v>
      </c>
      <c r="Z32" s="522" t="str">
        <f>VLOOKUP('H30ごみ収集計画'!N41,'仲塔･鹿野遊･栂尾ルート'!$W$52:$X$66,2,0)</f>
        <v>   </v>
      </c>
      <c r="AA32" s="523"/>
      <c r="AB32" s="145">
        <f t="shared" si="14"/>
        <v>43278</v>
      </c>
      <c r="AC32" s="144">
        <f t="shared" si="2"/>
        <v>43278</v>
      </c>
      <c r="AD32" s="522" t="str">
        <f>VLOOKUP('H30ごみ収集計画'!W41,'仲塔･鹿野遊･栂尾ルート'!$W$52:$X$66,2,0)</f>
        <v>   </v>
      </c>
      <c r="AE32" s="523"/>
      <c r="AF32" s="145">
        <f t="shared" si="15"/>
        <v>43308</v>
      </c>
      <c r="AG32" s="144">
        <f t="shared" si="3"/>
        <v>43308</v>
      </c>
      <c r="AH32" s="522" t="str">
        <f>VLOOKUP('H30ごみ収集計画'!AF41,'仲塔･鹿野遊･栂尾ルート'!$W$52:$X$66,2,0)</f>
        <v>   </v>
      </c>
      <c r="AI32" s="525"/>
      <c r="AJ32" s="39"/>
      <c r="AK32" s="143">
        <f t="shared" si="16"/>
        <v>43339</v>
      </c>
      <c r="AL32" s="144">
        <f t="shared" si="4"/>
        <v>43339</v>
      </c>
      <c r="AM32" s="522" t="str">
        <f>VLOOKUP('H30ごみ収集計画'!AO41,'仲塔･鹿野遊･栂尾ルート'!$W$52:$X$66,2,0)</f>
        <v>   </v>
      </c>
      <c r="AN32" s="523"/>
      <c r="AO32" s="145">
        <f t="shared" si="17"/>
        <v>43370</v>
      </c>
      <c r="AP32" s="144">
        <f t="shared" si="5"/>
        <v>43370</v>
      </c>
      <c r="AQ32" s="520" t="str">
        <f>VLOOKUP('H30ごみ収集計画'!AX41,'仲塔･鹿野遊･栂尾ルート'!$W$52:$X$66,2,0)</f>
        <v>可燃ごみ</v>
      </c>
      <c r="AR32" s="521"/>
      <c r="AS32" s="145">
        <f t="shared" si="18"/>
        <v>43400</v>
      </c>
      <c r="AT32" s="144">
        <f t="shared" si="6"/>
        <v>43400</v>
      </c>
      <c r="AU32" s="522" t="str">
        <f>VLOOKUP('H30ごみ収集計画'!BG41,'仲塔･鹿野遊･栂尾ルート'!$W$52:$X$66,2,0)</f>
        <v>   </v>
      </c>
      <c r="AV32" s="523"/>
      <c r="AW32" s="145">
        <f t="shared" si="19"/>
        <v>43431</v>
      </c>
      <c r="AX32" s="144">
        <f t="shared" si="7"/>
        <v>43431</v>
      </c>
      <c r="AY32" s="528" t="str">
        <f>VLOOKUP('H30ごみ収集計画'!BP41,'仲塔･鹿野遊･栂尾ルート'!$W$52:$X$66,2,0)</f>
        <v>資源ごみ</v>
      </c>
      <c r="AZ32" s="539"/>
      <c r="BA32" s="191"/>
      <c r="BB32" s="143">
        <f t="shared" si="20"/>
        <v>43461</v>
      </c>
      <c r="BC32" s="144">
        <f t="shared" si="8"/>
        <v>43461</v>
      </c>
      <c r="BD32" s="520" t="str">
        <f>VLOOKUP('H30ごみ収集計画'!BY41,'仲塔･鹿野遊･栂尾ルート'!$W$52:$X$66,2,0)</f>
        <v>可燃ごみ</v>
      </c>
      <c r="BE32" s="521"/>
      <c r="BF32" s="145">
        <f t="shared" si="21"/>
        <v>43492</v>
      </c>
      <c r="BG32" s="144">
        <f t="shared" si="9"/>
        <v>43492</v>
      </c>
      <c r="BH32" s="522" t="str">
        <f>VLOOKUP('H30ごみ収集計画'!CH41,'仲塔･鹿野遊･栂尾ルート'!$W$52:$X$66,2,0)</f>
        <v>   </v>
      </c>
      <c r="BI32" s="523"/>
      <c r="BJ32" s="145">
        <f t="shared" si="22"/>
        <v>43523</v>
      </c>
      <c r="BK32" s="144">
        <f t="shared" si="10"/>
        <v>43523</v>
      </c>
      <c r="BL32" s="522" t="str">
        <f>VLOOKUP('H30ごみ収集計画'!CQ41,'仲塔･鹿野遊･栂尾ルート'!$W$52:$X$66,2,0)</f>
        <v>   </v>
      </c>
      <c r="BM32" s="523"/>
      <c r="BN32" s="145">
        <f t="shared" si="23"/>
        <v>43551</v>
      </c>
      <c r="BO32" s="144">
        <f t="shared" si="11"/>
        <v>43551</v>
      </c>
      <c r="BP32" s="522" t="str">
        <f>VLOOKUP('H30ごみ収集計画'!CZ41,'仲塔･鹿野遊･栂尾ルート'!$W$52:$X$66,2,0)</f>
        <v>   </v>
      </c>
      <c r="BQ32" s="525"/>
      <c r="CA32" s="141"/>
      <c r="CB32" s="142"/>
      <c r="CC32" s="142"/>
      <c r="CD32" s="142"/>
      <c r="CE32" s="142"/>
      <c r="CF32" s="141"/>
      <c r="CG32" s="142"/>
      <c r="CH32" s="142"/>
      <c r="CI32" s="142"/>
      <c r="CJ32" s="142"/>
      <c r="CK32" s="141"/>
      <c r="CL32" s="142"/>
      <c r="CM32" s="142"/>
      <c r="CN32" s="142"/>
      <c r="CO32" s="142"/>
      <c r="CP32" s="141"/>
      <c r="CQ32" s="142"/>
      <c r="CR32" s="142"/>
      <c r="CS32" s="142"/>
      <c r="CT32" s="142"/>
      <c r="CU32" s="142"/>
      <c r="CV32" s="142"/>
    </row>
    <row r="33" spans="1:100" s="86" customFormat="1" ht="18" customHeight="1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135"/>
      <c r="T33" s="143">
        <f t="shared" si="12"/>
        <v>43218</v>
      </c>
      <c r="U33" s="144">
        <f t="shared" si="0"/>
        <v>43218</v>
      </c>
      <c r="V33" s="522" t="str">
        <f>VLOOKUP('H30ごみ収集計画'!E42,'仲塔･鹿野遊･栂尾ルート'!$W$52:$X$66,2,0)</f>
        <v>   </v>
      </c>
      <c r="W33" s="523"/>
      <c r="X33" s="145">
        <f t="shared" si="13"/>
        <v>43248</v>
      </c>
      <c r="Y33" s="144">
        <f t="shared" si="1"/>
        <v>43248</v>
      </c>
      <c r="Z33" s="522" t="str">
        <f>VLOOKUP('H30ごみ収集計画'!N42,'仲塔･鹿野遊･栂尾ルート'!$W$52:$X$66,2,0)</f>
        <v>   </v>
      </c>
      <c r="AA33" s="523"/>
      <c r="AB33" s="145">
        <f>AB32+1</f>
        <v>43279</v>
      </c>
      <c r="AC33" s="144">
        <f t="shared" si="2"/>
        <v>43279</v>
      </c>
      <c r="AD33" s="520" t="str">
        <f>VLOOKUP('H30ごみ収集計画'!W42,'仲塔･鹿野遊･栂尾ルート'!$W$52:$X$66,2,0)</f>
        <v>可燃ごみ</v>
      </c>
      <c r="AE33" s="521"/>
      <c r="AF33" s="145">
        <f t="shared" si="15"/>
        <v>43309</v>
      </c>
      <c r="AG33" s="144">
        <f t="shared" si="3"/>
        <v>43309</v>
      </c>
      <c r="AH33" s="522" t="str">
        <f>VLOOKUP('H30ごみ収集計画'!AF42,'仲塔･鹿野遊･栂尾ルート'!$W$52:$X$66,2,0)</f>
        <v>   </v>
      </c>
      <c r="AI33" s="525"/>
      <c r="AJ33" s="39"/>
      <c r="AK33" s="143">
        <f t="shared" si="16"/>
        <v>43340</v>
      </c>
      <c r="AL33" s="144">
        <f t="shared" si="4"/>
        <v>43340</v>
      </c>
      <c r="AM33" s="522" t="str">
        <f>VLOOKUP('H30ごみ収集計画'!AO42,'仲塔･鹿野遊･栂尾ルート'!$W$52:$X$66,2,0)</f>
        <v>   </v>
      </c>
      <c r="AN33" s="523"/>
      <c r="AO33" s="145">
        <f>AO32+1</f>
        <v>43371</v>
      </c>
      <c r="AP33" s="144">
        <f t="shared" si="5"/>
        <v>43371</v>
      </c>
      <c r="AQ33" s="522" t="str">
        <f>VLOOKUP('H30ごみ収集計画'!AX42,'仲塔･鹿野遊･栂尾ルート'!$W$52:$X$66,2,0)</f>
        <v>   </v>
      </c>
      <c r="AR33" s="523"/>
      <c r="AS33" s="145">
        <f t="shared" si="18"/>
        <v>43401</v>
      </c>
      <c r="AT33" s="144">
        <f t="shared" si="6"/>
        <v>43401</v>
      </c>
      <c r="AU33" s="522" t="str">
        <f>VLOOKUP('H30ごみ収集計画'!BG42,'仲塔･鹿野遊･栂尾ルート'!$W$52:$X$66,2,0)</f>
        <v>   </v>
      </c>
      <c r="AV33" s="523"/>
      <c r="AW33" s="145">
        <f>AW32+1</f>
        <v>43432</v>
      </c>
      <c r="AX33" s="144">
        <f t="shared" si="7"/>
        <v>43432</v>
      </c>
      <c r="AY33" s="522" t="str">
        <f>VLOOKUP('H30ごみ収集計画'!BP42,'仲塔･鹿野遊･栂尾ルート'!$W$52:$X$66,2,0)</f>
        <v>   </v>
      </c>
      <c r="AZ33" s="525"/>
      <c r="BA33" s="191"/>
      <c r="BB33" s="143">
        <f t="shared" si="20"/>
        <v>43462</v>
      </c>
      <c r="BC33" s="144">
        <f t="shared" si="8"/>
        <v>43462</v>
      </c>
      <c r="BD33" s="522" t="str">
        <f>VLOOKUP('H30ごみ収集計画'!BY42,'仲塔･鹿野遊･栂尾ルート'!$W$52:$X$66,2,0)</f>
        <v>   </v>
      </c>
      <c r="BE33" s="523"/>
      <c r="BF33" s="145">
        <f t="shared" si="21"/>
        <v>43493</v>
      </c>
      <c r="BG33" s="144">
        <f t="shared" si="9"/>
        <v>43493</v>
      </c>
      <c r="BH33" s="522" t="str">
        <f>VLOOKUP('H30ごみ収集計画'!CH42,'仲塔･鹿野遊･栂尾ルート'!$W$52:$X$66,2,0)</f>
        <v>   </v>
      </c>
      <c r="BI33" s="523"/>
      <c r="BJ33" s="145">
        <f>BJ32+1</f>
        <v>43524</v>
      </c>
      <c r="BK33" s="144">
        <f t="shared" si="10"/>
        <v>43524</v>
      </c>
      <c r="BL33" s="520" t="str">
        <f>VLOOKUP('H30ごみ収集計画'!CQ42,'仲塔･鹿野遊･栂尾ルート'!$W$52:$X$66,2,0)</f>
        <v>可燃ごみ</v>
      </c>
      <c r="BM33" s="521"/>
      <c r="BN33" s="145">
        <f t="shared" si="23"/>
        <v>43552</v>
      </c>
      <c r="BO33" s="144">
        <f t="shared" si="11"/>
        <v>43552</v>
      </c>
      <c r="BP33" s="520" t="str">
        <f>VLOOKUP('H30ごみ収集計画'!CZ42,'仲塔･鹿野遊･栂尾ルート'!$W$52:$X$66,2,0)</f>
        <v>可燃ごみ</v>
      </c>
      <c r="BQ33" s="524"/>
      <c r="CA33" s="141"/>
      <c r="CB33" s="142"/>
      <c r="CC33" s="142"/>
      <c r="CD33" s="142"/>
      <c r="CE33" s="142"/>
      <c r="CF33" s="141"/>
      <c r="CG33" s="142"/>
      <c r="CH33" s="142"/>
      <c r="CI33" s="142"/>
      <c r="CJ33" s="142"/>
      <c r="CK33" s="141"/>
      <c r="CL33" s="142"/>
      <c r="CM33" s="142"/>
      <c r="CN33" s="142"/>
      <c r="CO33" s="142"/>
      <c r="CP33" s="141"/>
      <c r="CQ33" s="142"/>
      <c r="CR33" s="142"/>
      <c r="CS33" s="142"/>
      <c r="CT33" s="142"/>
      <c r="CU33" s="142"/>
      <c r="CV33" s="142"/>
    </row>
    <row r="34" spans="1:100" s="86" customFormat="1" ht="18" customHeight="1">
      <c r="A34" s="662"/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135"/>
      <c r="T34" s="143">
        <f t="shared" si="12"/>
        <v>43219</v>
      </c>
      <c r="U34" s="144">
        <f t="shared" si="0"/>
        <v>43219</v>
      </c>
      <c r="V34" s="594" t="str">
        <f>VLOOKUP('H30ごみ収集計画'!E43,'仲塔･鹿野遊･栂尾ルート'!$W$52:$X$66,2,0)</f>
        <v>   </v>
      </c>
      <c r="W34" s="595"/>
      <c r="X34" s="145">
        <f t="shared" si="13"/>
        <v>43249</v>
      </c>
      <c r="Y34" s="144">
        <f t="shared" si="1"/>
        <v>43249</v>
      </c>
      <c r="Z34" s="522" t="str">
        <f>VLOOKUP('H30ごみ収集計画'!N43,'仲塔･鹿野遊･栂尾ルート'!$W$52:$X$66,2,0)</f>
        <v>   </v>
      </c>
      <c r="AA34" s="523"/>
      <c r="AB34" s="145">
        <f t="shared" si="14"/>
        <v>43280</v>
      </c>
      <c r="AC34" s="144">
        <f t="shared" si="2"/>
        <v>43280</v>
      </c>
      <c r="AD34" s="522" t="str">
        <f>VLOOKUP('H30ごみ収集計画'!W43,'仲塔･鹿野遊･栂尾ルート'!$W$52:$X$66,2,0)</f>
        <v>   </v>
      </c>
      <c r="AE34" s="523"/>
      <c r="AF34" s="145">
        <f t="shared" si="15"/>
        <v>43310</v>
      </c>
      <c r="AG34" s="144">
        <f t="shared" si="3"/>
        <v>43310</v>
      </c>
      <c r="AH34" s="522" t="str">
        <f>VLOOKUP('H30ごみ収集計画'!AF43,'仲塔･鹿野遊･栂尾ルート'!$W$52:$X$66,2,0)</f>
        <v>   </v>
      </c>
      <c r="AI34" s="525"/>
      <c r="AJ34" s="39"/>
      <c r="AK34" s="143">
        <f t="shared" si="16"/>
        <v>43341</v>
      </c>
      <c r="AL34" s="144">
        <f t="shared" si="4"/>
        <v>43341</v>
      </c>
      <c r="AM34" s="522" t="str">
        <f>VLOOKUP('H30ごみ収集計画'!AO43,'仲塔･鹿野遊･栂尾ルート'!$W$52:$X$66,2,0)</f>
        <v>   </v>
      </c>
      <c r="AN34" s="523"/>
      <c r="AO34" s="145">
        <f>AO33+1</f>
        <v>43372</v>
      </c>
      <c r="AP34" s="144">
        <f t="shared" si="5"/>
        <v>43372</v>
      </c>
      <c r="AQ34" s="522" t="str">
        <f>VLOOKUP('H30ごみ収集計画'!AX43,'仲塔･鹿野遊･栂尾ルート'!$W$52:$X$66,2,0)</f>
        <v>   </v>
      </c>
      <c r="AR34" s="523"/>
      <c r="AS34" s="145">
        <f t="shared" si="18"/>
        <v>43402</v>
      </c>
      <c r="AT34" s="144">
        <f t="shared" si="6"/>
        <v>43402</v>
      </c>
      <c r="AU34" s="522" t="str">
        <f>VLOOKUP('H30ごみ収集計画'!BG43,'仲塔･鹿野遊･栂尾ルート'!$W$52:$X$66,2,0)</f>
        <v>   </v>
      </c>
      <c r="AV34" s="523"/>
      <c r="AW34" s="145">
        <f>AW33+1</f>
        <v>43433</v>
      </c>
      <c r="AX34" s="144">
        <f t="shared" si="7"/>
        <v>43433</v>
      </c>
      <c r="AY34" s="520" t="str">
        <f>VLOOKUP('H30ごみ収集計画'!BP43,'仲塔･鹿野遊･栂尾ルート'!$W$52:$X$66,2,0)</f>
        <v>可燃ごみ</v>
      </c>
      <c r="AZ34" s="524"/>
      <c r="BA34" s="191"/>
      <c r="BB34" s="143">
        <f t="shared" si="20"/>
        <v>43463</v>
      </c>
      <c r="BC34" s="144">
        <f t="shared" si="8"/>
        <v>43463</v>
      </c>
      <c r="BD34" s="522" t="s">
        <v>53</v>
      </c>
      <c r="BE34" s="523"/>
      <c r="BF34" s="145">
        <f t="shared" si="21"/>
        <v>43494</v>
      </c>
      <c r="BG34" s="144">
        <f t="shared" si="9"/>
        <v>43494</v>
      </c>
      <c r="BH34" s="528" t="str">
        <f>VLOOKUP('H30ごみ収集計画'!CH43,'仲塔･鹿野遊･栂尾ルート'!$W$52:$X$66,2,0)</f>
        <v>資源ごみ</v>
      </c>
      <c r="BI34" s="529"/>
      <c r="BJ34" s="87"/>
      <c r="BK34" s="88"/>
      <c r="BL34" s="40"/>
      <c r="BM34" s="41"/>
      <c r="BN34" s="145">
        <f t="shared" si="23"/>
        <v>43553</v>
      </c>
      <c r="BO34" s="144">
        <f t="shared" si="11"/>
        <v>43553</v>
      </c>
      <c r="BP34" s="522" t="str">
        <f>VLOOKUP('H30ごみ収集計画'!CZ43,'仲塔･鹿野遊･栂尾ルート'!$W$52:$X$66,2,0)</f>
        <v>   </v>
      </c>
      <c r="BQ34" s="525"/>
      <c r="CA34" s="141"/>
      <c r="CB34" s="142"/>
      <c r="CC34" s="142"/>
      <c r="CD34" s="142"/>
      <c r="CE34" s="142"/>
      <c r="CF34" s="141"/>
      <c r="CG34" s="142"/>
      <c r="CH34" s="142"/>
      <c r="CI34" s="142"/>
      <c r="CJ34" s="142"/>
      <c r="CK34" s="141"/>
      <c r="CL34" s="142"/>
      <c r="CM34" s="142"/>
      <c r="CN34" s="142"/>
      <c r="CO34" s="142"/>
      <c r="CP34" s="141"/>
      <c r="CQ34" s="142"/>
      <c r="CR34" s="142"/>
      <c r="CS34" s="142"/>
      <c r="CT34" s="142"/>
      <c r="CU34" s="142"/>
      <c r="CV34" s="142"/>
    </row>
    <row r="35" spans="1:100" s="86" customFormat="1" ht="17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125"/>
      <c r="T35" s="146">
        <f t="shared" si="12"/>
        <v>43220</v>
      </c>
      <c r="U35" s="147">
        <f t="shared" si="0"/>
        <v>43220</v>
      </c>
      <c r="V35" s="522" t="str">
        <f>VLOOKUP('H30ごみ収集計画'!E44,'仲塔･鹿野遊･栂尾ルート'!$W$52:$X$66,2,0)</f>
        <v>   </v>
      </c>
      <c r="W35" s="523"/>
      <c r="X35" s="148">
        <f t="shared" si="13"/>
        <v>43250</v>
      </c>
      <c r="Y35" s="144">
        <f t="shared" si="1"/>
        <v>43250</v>
      </c>
      <c r="Z35" s="522" t="str">
        <f>VLOOKUP('H30ごみ収集計画'!N44,'仲塔･鹿野遊･栂尾ルート'!$W$52:$X$66,2,0)</f>
        <v>   </v>
      </c>
      <c r="AA35" s="523"/>
      <c r="AB35" s="145">
        <f t="shared" si="14"/>
        <v>43281</v>
      </c>
      <c r="AC35" s="147">
        <f t="shared" si="2"/>
        <v>43281</v>
      </c>
      <c r="AD35" s="522" t="str">
        <f>VLOOKUP('H30ごみ収集計画'!W44,'仲塔･鹿野遊･栂尾ルート'!$W$52:$X$66,2,0)</f>
        <v>   </v>
      </c>
      <c r="AE35" s="523"/>
      <c r="AF35" s="145">
        <f t="shared" si="15"/>
        <v>43311</v>
      </c>
      <c r="AG35" s="144">
        <f t="shared" si="3"/>
        <v>43311</v>
      </c>
      <c r="AH35" s="522" t="str">
        <f>VLOOKUP('H30ごみ収集計画'!AF44,'仲塔･鹿野遊･栂尾ルート'!$W$52:$X$66,2,0)</f>
        <v>   </v>
      </c>
      <c r="AI35" s="525"/>
      <c r="AJ35" s="39"/>
      <c r="AK35" s="143">
        <f t="shared" si="16"/>
        <v>43342</v>
      </c>
      <c r="AL35" s="144">
        <f t="shared" si="4"/>
        <v>43342</v>
      </c>
      <c r="AM35" s="520" t="str">
        <f>VLOOKUP('H30ごみ収集計画'!AO44,'仲塔･鹿野遊･栂尾ルート'!$W$52:$X$66,2,0)</f>
        <v>可燃ごみ</v>
      </c>
      <c r="AN35" s="521"/>
      <c r="AO35" s="145">
        <f>AO34+1</f>
        <v>43373</v>
      </c>
      <c r="AP35" s="144">
        <f t="shared" si="5"/>
        <v>43373</v>
      </c>
      <c r="AQ35" s="522" t="str">
        <f>VLOOKUP('H30ごみ収集計画'!AX44,'仲塔･鹿野遊･栂尾ルート'!$W$52:$X$66,2,0)</f>
        <v>   </v>
      </c>
      <c r="AR35" s="523"/>
      <c r="AS35" s="145">
        <f t="shared" si="18"/>
        <v>43403</v>
      </c>
      <c r="AT35" s="144">
        <f t="shared" si="6"/>
        <v>43403</v>
      </c>
      <c r="AU35" s="522" t="str">
        <f>VLOOKUP('H30ごみ収集計画'!BG44,'仲塔･鹿野遊･栂尾ルート'!$W$52:$X$66,2,0)</f>
        <v>   </v>
      </c>
      <c r="AV35" s="523"/>
      <c r="AW35" s="145">
        <f>AW34+1</f>
        <v>43434</v>
      </c>
      <c r="AX35" s="144">
        <f t="shared" si="7"/>
        <v>43434</v>
      </c>
      <c r="AY35" s="522" t="str">
        <f>VLOOKUP('H30ごみ収集計画'!BP44,'仲塔･鹿野遊･栂尾ルート'!$W$52:$X$66,2,0)</f>
        <v>   </v>
      </c>
      <c r="AZ35" s="525"/>
      <c r="BA35" s="191"/>
      <c r="BB35" s="143">
        <f t="shared" si="20"/>
        <v>43464</v>
      </c>
      <c r="BC35" s="144">
        <f t="shared" si="8"/>
        <v>43464</v>
      </c>
      <c r="BD35" s="522" t="s">
        <v>53</v>
      </c>
      <c r="BE35" s="523"/>
      <c r="BF35" s="145">
        <f t="shared" si="21"/>
        <v>43495</v>
      </c>
      <c r="BG35" s="144">
        <f t="shared" si="9"/>
        <v>43495</v>
      </c>
      <c r="BH35" s="522" t="str">
        <f>VLOOKUP('H30ごみ収集計画'!CH44,'仲塔･鹿野遊･栂尾ルート'!$W$52:$X$66,2,0)</f>
        <v>   </v>
      </c>
      <c r="BI35" s="523"/>
      <c r="BJ35" s="89"/>
      <c r="BK35" s="90"/>
      <c r="BL35" s="42"/>
      <c r="BM35" s="43"/>
      <c r="BN35" s="145">
        <f t="shared" si="23"/>
        <v>43554</v>
      </c>
      <c r="BO35" s="144">
        <f t="shared" si="11"/>
        <v>43554</v>
      </c>
      <c r="BP35" s="522" t="str">
        <f>VLOOKUP('H30ごみ収集計画'!CZ44,'仲塔･鹿野遊･栂尾ルート'!$W$52:$X$66,2,0)</f>
        <v>   </v>
      </c>
      <c r="BQ35" s="525"/>
      <c r="CA35" s="141"/>
      <c r="CB35" s="142"/>
      <c r="CC35" s="142"/>
      <c r="CD35" s="142"/>
      <c r="CE35" s="142"/>
      <c r="CF35" s="141"/>
      <c r="CG35" s="142"/>
      <c r="CH35" s="142"/>
      <c r="CI35" s="142"/>
      <c r="CJ35" s="142"/>
      <c r="CK35" s="141"/>
      <c r="CL35" s="142"/>
      <c r="CM35" s="142"/>
      <c r="CN35" s="142"/>
      <c r="CO35" s="142"/>
      <c r="CP35" s="141"/>
      <c r="CQ35" s="142"/>
      <c r="CR35" s="142"/>
      <c r="CS35" s="142"/>
      <c r="CT35" s="142"/>
      <c r="CU35" s="142"/>
      <c r="CV35" s="142"/>
    </row>
    <row r="36" spans="1:100" s="86" customFormat="1" ht="17.25" customHeight="1" thickBot="1">
      <c r="A36" s="644" t="s">
        <v>239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6"/>
      <c r="S36" s="135"/>
      <c r="T36" s="554"/>
      <c r="U36" s="555"/>
      <c r="V36" s="555"/>
      <c r="W36" s="556"/>
      <c r="X36" s="149">
        <f>X35+1</f>
        <v>43251</v>
      </c>
      <c r="Y36" s="150">
        <f t="shared" si="1"/>
        <v>43251</v>
      </c>
      <c r="Z36" s="557" t="str">
        <f>VLOOKUP('H30ごみ収集計画'!N45,'仲塔･鹿野遊･栂尾ルート'!$W$52:$X$66,2,0)</f>
        <v>可燃ごみ</v>
      </c>
      <c r="AA36" s="558"/>
      <c r="AB36" s="559"/>
      <c r="AC36" s="560"/>
      <c r="AD36" s="560"/>
      <c r="AE36" s="561"/>
      <c r="AF36" s="151">
        <f t="shared" si="15"/>
        <v>43312</v>
      </c>
      <c r="AG36" s="150">
        <f t="shared" si="3"/>
        <v>43312</v>
      </c>
      <c r="AH36" s="562" t="str">
        <f>VLOOKUP('H30ごみ収集計画'!AF45,'仲塔･鹿野遊･栂尾ルート'!$W$52:$X$66,2,0)</f>
        <v>   </v>
      </c>
      <c r="AI36" s="563"/>
      <c r="AJ36" s="39"/>
      <c r="AK36" s="192">
        <f>AK35+1</f>
        <v>43343</v>
      </c>
      <c r="AL36" s="153">
        <f t="shared" si="4"/>
        <v>43343</v>
      </c>
      <c r="AM36" s="552" t="str">
        <f>VLOOKUP('H30ごみ収集計画'!AO45,'仲塔･鹿野遊･栂尾ルート'!$W$52:$X$66,2,0)</f>
        <v>   </v>
      </c>
      <c r="AN36" s="602"/>
      <c r="AO36" s="559"/>
      <c r="AP36" s="560"/>
      <c r="AQ36" s="560"/>
      <c r="AR36" s="560"/>
      <c r="AS36" s="151">
        <f t="shared" si="18"/>
        <v>43404</v>
      </c>
      <c r="AT36" s="153">
        <f t="shared" si="6"/>
        <v>43404</v>
      </c>
      <c r="AU36" s="564" t="str">
        <f>VLOOKUP('H30ごみ収集計画'!BG45,'仲塔･鹿野遊･栂尾ルート'!$W$52:$X$66,2,0)</f>
        <v>   </v>
      </c>
      <c r="AV36" s="565"/>
      <c r="AW36" s="559"/>
      <c r="AX36" s="560"/>
      <c r="AY36" s="560"/>
      <c r="AZ36" s="566"/>
      <c r="BA36" s="191"/>
      <c r="BB36" s="192">
        <f>BB35+1</f>
        <v>43465</v>
      </c>
      <c r="BC36" s="153">
        <f t="shared" si="8"/>
        <v>43465</v>
      </c>
      <c r="BD36" s="552" t="s">
        <v>53</v>
      </c>
      <c r="BE36" s="602"/>
      <c r="BF36" s="152">
        <f t="shared" si="21"/>
        <v>43496</v>
      </c>
      <c r="BG36" s="153">
        <f t="shared" si="9"/>
        <v>43496</v>
      </c>
      <c r="BH36" s="580" t="str">
        <f>VLOOKUP('H30ごみ収集計画'!CH45,'仲塔･鹿野遊･栂尾ルート'!$W$52:$X$66,2,0)</f>
        <v>可燃ごみ</v>
      </c>
      <c r="BI36" s="581"/>
      <c r="BJ36" s="131"/>
      <c r="BK36" s="132"/>
      <c r="BL36" s="132"/>
      <c r="BM36" s="133"/>
      <c r="BN36" s="152">
        <f t="shared" si="23"/>
        <v>43555</v>
      </c>
      <c r="BO36" s="153">
        <f t="shared" si="11"/>
        <v>43555</v>
      </c>
      <c r="BP36" s="552" t="str">
        <f>VLOOKUP('H30ごみ収集計画'!CZ45,'仲塔･鹿野遊･栂尾ルート'!$W$52:$X$66,2,0)</f>
        <v>   </v>
      </c>
      <c r="BQ36" s="553"/>
      <c r="CA36" s="141"/>
      <c r="CB36" s="142"/>
      <c r="CC36" s="142"/>
      <c r="CD36" s="142"/>
      <c r="CE36" s="142"/>
      <c r="CF36" s="141"/>
      <c r="CG36" s="142"/>
      <c r="CH36" s="142"/>
      <c r="CI36" s="142"/>
      <c r="CJ36" s="142"/>
      <c r="CK36" s="141"/>
      <c r="CL36" s="142"/>
      <c r="CM36" s="142"/>
      <c r="CN36" s="142"/>
      <c r="CO36" s="142"/>
      <c r="CP36" s="141"/>
      <c r="CQ36" s="142"/>
      <c r="CR36" s="142"/>
      <c r="CS36" s="142"/>
      <c r="CT36" s="142"/>
      <c r="CU36" s="142"/>
      <c r="CV36" s="142"/>
    </row>
    <row r="37" spans="1:115" s="48" customFormat="1" ht="5.25" customHeight="1" thickTop="1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9"/>
      <c r="S37" s="135"/>
      <c r="T37" s="83"/>
      <c r="U37" s="84"/>
      <c r="Y37" s="83"/>
      <c r="AC37" s="118"/>
      <c r="AD37" s="118"/>
      <c r="AE37" s="118"/>
      <c r="AF37" s="118"/>
      <c r="AG37" s="118"/>
      <c r="AH37" s="118"/>
      <c r="AI37" s="118"/>
      <c r="AJ37" s="82"/>
      <c r="AK37" s="83"/>
      <c r="AL37" s="84"/>
      <c r="AP37" s="83"/>
      <c r="AT37" s="118"/>
      <c r="AU37" s="118"/>
      <c r="AV37" s="118"/>
      <c r="AW37" s="118"/>
      <c r="AX37" s="118"/>
      <c r="AY37" s="118"/>
      <c r="AZ37" s="118"/>
      <c r="BA37" s="82"/>
      <c r="BB37" s="624" t="s">
        <v>235</v>
      </c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118"/>
      <c r="BS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5"/>
      <c r="DB37" s="85"/>
      <c r="DC37" s="85"/>
      <c r="DD37" s="85"/>
      <c r="DE37" s="85"/>
      <c r="DH37" s="85"/>
      <c r="DI37" s="85"/>
      <c r="DJ37" s="85"/>
      <c r="DK37" s="85"/>
    </row>
    <row r="38" spans="1:115" s="48" customFormat="1" ht="18.75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  <c r="S38" s="135"/>
      <c r="T38" s="603" t="s">
        <v>35</v>
      </c>
      <c r="U38" s="604"/>
      <c r="V38" s="604"/>
      <c r="W38" s="605"/>
      <c r="X38" s="606" t="s">
        <v>108</v>
      </c>
      <c r="Y38" s="607"/>
      <c r="Z38" s="310" t="s">
        <v>110</v>
      </c>
      <c r="AA38" s="311"/>
      <c r="AB38" s="311"/>
      <c r="AC38" s="312"/>
      <c r="AD38" s="312"/>
      <c r="AE38" s="312"/>
      <c r="AF38" s="312"/>
      <c r="AG38" s="312"/>
      <c r="AH38" s="312"/>
      <c r="AI38" s="313"/>
      <c r="AJ38" s="103"/>
      <c r="AK38" s="107"/>
      <c r="AL38" s="623" t="s">
        <v>236</v>
      </c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117"/>
      <c r="BA38" s="103"/>
      <c r="BB38" s="626"/>
      <c r="BC38" s="626"/>
      <c r="BD38" s="626"/>
      <c r="BE38" s="626"/>
      <c r="BF38" s="626"/>
      <c r="BG38" s="626"/>
      <c r="BH38" s="626"/>
      <c r="BI38" s="626"/>
      <c r="BJ38" s="626"/>
      <c r="BK38" s="626"/>
      <c r="BL38" s="626"/>
      <c r="BM38" s="626"/>
      <c r="BN38" s="626"/>
      <c r="BO38" s="626"/>
      <c r="BP38" s="626"/>
      <c r="BQ38" s="117"/>
      <c r="BS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5"/>
      <c r="DB38" s="85"/>
      <c r="DC38" s="85"/>
      <c r="DD38" s="85"/>
      <c r="DE38" s="85"/>
      <c r="DH38" s="85"/>
      <c r="DI38" s="85"/>
      <c r="DJ38" s="85"/>
      <c r="DK38" s="85"/>
    </row>
    <row r="39" spans="1:115" s="48" customFormat="1" ht="18.75" customHeight="1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9"/>
      <c r="S39" s="103"/>
      <c r="T39" s="307"/>
      <c r="U39" s="308"/>
      <c r="V39" s="309"/>
      <c r="W39" s="309"/>
      <c r="Y39" s="83"/>
      <c r="Z39" s="314"/>
      <c r="AA39" s="315"/>
      <c r="AB39" s="315"/>
      <c r="AC39" s="316"/>
      <c r="AD39" s="316"/>
      <c r="AE39" s="316"/>
      <c r="AF39" s="316"/>
      <c r="AG39" s="316"/>
      <c r="AH39" s="316"/>
      <c r="AI39" s="316"/>
      <c r="AJ39" s="103"/>
      <c r="AK39" s="117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3"/>
      <c r="AW39" s="623"/>
      <c r="AX39" s="623"/>
      <c r="AY39" s="623"/>
      <c r="AZ39" s="117"/>
      <c r="BA39" s="103"/>
      <c r="BB39" s="626"/>
      <c r="BC39" s="626"/>
      <c r="BD39" s="626"/>
      <c r="BE39" s="626"/>
      <c r="BF39" s="626"/>
      <c r="BG39" s="626"/>
      <c r="BH39" s="626"/>
      <c r="BI39" s="626"/>
      <c r="BJ39" s="626"/>
      <c r="BK39" s="626"/>
      <c r="BL39" s="626"/>
      <c r="BM39" s="626"/>
      <c r="BN39" s="626"/>
      <c r="BO39" s="626"/>
      <c r="BP39" s="626"/>
      <c r="BQ39" s="117"/>
      <c r="BS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5"/>
      <c r="DB39" s="85"/>
      <c r="DC39" s="85"/>
      <c r="DD39" s="85"/>
      <c r="DE39" s="85"/>
      <c r="DH39" s="85"/>
      <c r="DI39" s="85"/>
      <c r="DJ39" s="85"/>
      <c r="DK39" s="85"/>
    </row>
    <row r="40" spans="1:115" s="48" customFormat="1" ht="18.75" customHeight="1">
      <c r="A40" s="647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9"/>
      <c r="S40" s="103"/>
      <c r="T40" s="474" t="s">
        <v>34</v>
      </c>
      <c r="U40" s="475"/>
      <c r="V40" s="475"/>
      <c r="W40" s="476"/>
      <c r="X40" s="575" t="s">
        <v>108</v>
      </c>
      <c r="Y40" s="575"/>
      <c r="Z40" s="596" t="s">
        <v>111</v>
      </c>
      <c r="AA40" s="597"/>
      <c r="AB40" s="597"/>
      <c r="AC40" s="597"/>
      <c r="AD40" s="597"/>
      <c r="AE40" s="597"/>
      <c r="AF40" s="597"/>
      <c r="AG40" s="597"/>
      <c r="AH40" s="597"/>
      <c r="AI40" s="598"/>
      <c r="AJ40" s="103"/>
      <c r="AK40" s="117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117"/>
      <c r="BA40" s="103"/>
      <c r="BB40" s="501" t="s">
        <v>219</v>
      </c>
      <c r="BC40" s="501"/>
      <c r="BD40" s="501"/>
      <c r="BE40" s="501"/>
      <c r="BF40" s="501" t="s">
        <v>230</v>
      </c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S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5"/>
      <c r="DB40" s="85"/>
      <c r="DC40" s="85"/>
      <c r="DD40" s="85"/>
      <c r="DE40" s="85"/>
      <c r="DH40" s="85"/>
      <c r="DI40" s="85"/>
      <c r="DJ40" s="85"/>
      <c r="DK40" s="85"/>
    </row>
    <row r="41" spans="1:115" s="48" customFormat="1" ht="18.75" customHeight="1">
      <c r="A41" s="650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2"/>
      <c r="S41" s="103"/>
      <c r="T41" s="671"/>
      <c r="U41" s="672"/>
      <c r="V41" s="672"/>
      <c r="W41" s="673"/>
      <c r="X41" s="575"/>
      <c r="Y41" s="575"/>
      <c r="Z41" s="668"/>
      <c r="AA41" s="669"/>
      <c r="AB41" s="669"/>
      <c r="AC41" s="669"/>
      <c r="AD41" s="669"/>
      <c r="AE41" s="669"/>
      <c r="AF41" s="669"/>
      <c r="AG41" s="669"/>
      <c r="AH41" s="669"/>
      <c r="AI41" s="670"/>
      <c r="AJ41" s="103"/>
      <c r="AK41" s="112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106"/>
      <c r="BA41" s="103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S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5"/>
      <c r="DB41" s="85"/>
      <c r="DC41" s="85"/>
      <c r="DD41" s="85"/>
      <c r="DE41" s="85"/>
      <c r="DH41" s="85"/>
      <c r="DI41" s="85"/>
      <c r="DJ41" s="85"/>
      <c r="DK41" s="85"/>
    </row>
    <row r="42" spans="1:115" s="48" customFormat="1" ht="18.7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03"/>
      <c r="T42" s="671"/>
      <c r="U42" s="672"/>
      <c r="V42" s="672"/>
      <c r="W42" s="673"/>
      <c r="X42" s="575"/>
      <c r="Y42" s="575"/>
      <c r="Z42" s="668" t="s">
        <v>107</v>
      </c>
      <c r="AA42" s="669"/>
      <c r="AB42" s="669"/>
      <c r="AC42" s="669"/>
      <c r="AD42" s="669"/>
      <c r="AE42" s="669"/>
      <c r="AF42" s="669"/>
      <c r="AG42" s="669"/>
      <c r="AH42" s="669"/>
      <c r="AI42" s="670"/>
      <c r="AJ42" s="103"/>
      <c r="AK42" s="107"/>
      <c r="AL42" s="119"/>
      <c r="AM42" s="119"/>
      <c r="AN42" s="114"/>
      <c r="AO42" s="107"/>
      <c r="AP42" s="108"/>
      <c r="AQ42" s="104"/>
      <c r="AR42" s="105"/>
      <c r="AS42" s="105"/>
      <c r="AT42" s="106"/>
      <c r="AU42" s="106"/>
      <c r="AV42" s="106"/>
      <c r="AW42" s="106"/>
      <c r="AX42" s="106"/>
      <c r="AY42" s="106"/>
      <c r="AZ42" s="106"/>
      <c r="BA42" s="103"/>
      <c r="BB42" s="501"/>
      <c r="BC42" s="501"/>
      <c r="BD42" s="501"/>
      <c r="BE42" s="501"/>
      <c r="BF42" s="502" t="s">
        <v>231</v>
      </c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S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5"/>
      <c r="DB42" s="85"/>
      <c r="DC42" s="85"/>
      <c r="DD42" s="85"/>
      <c r="DE42" s="85"/>
      <c r="DH42" s="85"/>
      <c r="DI42" s="85"/>
      <c r="DJ42" s="85"/>
      <c r="DK42" s="85"/>
    </row>
    <row r="43" spans="1:115" s="48" customFormat="1" ht="18.75" customHeight="1">
      <c r="A43" s="644" t="s">
        <v>240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6"/>
      <c r="S43" s="103"/>
      <c r="T43" s="477"/>
      <c r="U43" s="478"/>
      <c r="V43" s="478"/>
      <c r="W43" s="479"/>
      <c r="X43" s="575"/>
      <c r="Y43" s="575"/>
      <c r="Z43" s="599"/>
      <c r="AA43" s="600"/>
      <c r="AB43" s="600"/>
      <c r="AC43" s="600"/>
      <c r="AD43" s="600"/>
      <c r="AE43" s="600"/>
      <c r="AF43" s="600"/>
      <c r="AG43" s="600"/>
      <c r="AH43" s="600"/>
      <c r="AI43" s="601"/>
      <c r="AJ43" s="103"/>
      <c r="AK43" s="576" t="s">
        <v>217</v>
      </c>
      <c r="AL43" s="577"/>
      <c r="AM43" s="577"/>
      <c r="AN43" s="503" t="s">
        <v>237</v>
      </c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4"/>
      <c r="AZ43" s="326"/>
      <c r="BA43" s="103"/>
      <c r="BB43" s="501"/>
      <c r="BC43" s="501"/>
      <c r="BD43" s="501"/>
      <c r="BE43" s="501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S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5"/>
      <c r="DB43" s="85"/>
      <c r="DC43" s="85"/>
      <c r="DD43" s="85"/>
      <c r="DE43" s="85"/>
      <c r="DH43" s="85"/>
      <c r="DI43" s="85"/>
      <c r="DJ43" s="85"/>
      <c r="DK43" s="85"/>
    </row>
    <row r="44" spans="1:115" s="48" customFormat="1" ht="18.75" customHeight="1">
      <c r="A44" s="647"/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9"/>
      <c r="S44" s="103"/>
      <c r="T44" s="307"/>
      <c r="U44" s="308"/>
      <c r="V44" s="309"/>
      <c r="W44" s="309"/>
      <c r="Y44" s="83"/>
      <c r="Z44" s="314"/>
      <c r="AA44" s="315"/>
      <c r="AB44" s="315"/>
      <c r="AC44" s="316"/>
      <c r="AD44" s="316"/>
      <c r="AE44" s="316"/>
      <c r="AF44" s="316"/>
      <c r="AG44" s="316"/>
      <c r="AH44" s="316"/>
      <c r="AI44" s="316"/>
      <c r="AJ44" s="103"/>
      <c r="AK44" s="578"/>
      <c r="AL44" s="579"/>
      <c r="AM44" s="579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3"/>
      <c r="AZ44" s="326"/>
      <c r="BA44" s="103"/>
      <c r="BS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5"/>
      <c r="DB44" s="85"/>
      <c r="DC44" s="85"/>
      <c r="DD44" s="85"/>
      <c r="DE44" s="85"/>
      <c r="DH44" s="85"/>
      <c r="DI44" s="85"/>
      <c r="DJ44" s="85"/>
      <c r="DK44" s="85"/>
    </row>
    <row r="45" spans="1:115" s="48" customFormat="1" ht="18.75" customHeight="1">
      <c r="A45" s="647"/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9"/>
      <c r="S45" s="103"/>
      <c r="T45" s="569" t="s">
        <v>116</v>
      </c>
      <c r="U45" s="570"/>
      <c r="V45" s="570"/>
      <c r="W45" s="571"/>
      <c r="X45" s="480" t="s">
        <v>108</v>
      </c>
      <c r="Y45" s="575"/>
      <c r="Z45" s="317" t="s">
        <v>216</v>
      </c>
      <c r="AA45" s="318"/>
      <c r="AB45" s="318"/>
      <c r="AC45" s="319"/>
      <c r="AD45" s="319"/>
      <c r="AE45" s="319"/>
      <c r="AF45" s="319"/>
      <c r="AG45" s="319"/>
      <c r="AH45" s="319"/>
      <c r="AI45" s="320"/>
      <c r="AJ45" s="103"/>
      <c r="AK45" s="578"/>
      <c r="AL45" s="579"/>
      <c r="AM45" s="579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3"/>
      <c r="AZ45" s="326"/>
      <c r="BA45" s="103"/>
      <c r="BS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5"/>
      <c r="DB45" s="85"/>
      <c r="DC45" s="85"/>
      <c r="DD45" s="85"/>
      <c r="DE45" s="85"/>
      <c r="DH45" s="85"/>
      <c r="DI45" s="85"/>
      <c r="DJ45" s="85"/>
      <c r="DK45" s="85"/>
    </row>
    <row r="46" spans="1:115" s="48" customFormat="1" ht="18.75" customHeight="1">
      <c r="A46" s="647"/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103"/>
      <c r="T46" s="572"/>
      <c r="U46" s="573"/>
      <c r="V46" s="573"/>
      <c r="W46" s="574"/>
      <c r="X46" s="480"/>
      <c r="Y46" s="575"/>
      <c r="Z46" s="321" t="s">
        <v>117</v>
      </c>
      <c r="AA46" s="322"/>
      <c r="AB46" s="322"/>
      <c r="AC46" s="323"/>
      <c r="AD46" s="323"/>
      <c r="AE46" s="323"/>
      <c r="AF46" s="323"/>
      <c r="AG46" s="323"/>
      <c r="AH46" s="323"/>
      <c r="AI46" s="324"/>
      <c r="AJ46" s="103"/>
      <c r="AK46" s="488" t="s">
        <v>218</v>
      </c>
      <c r="AL46" s="489"/>
      <c r="AM46" s="489"/>
      <c r="AN46" s="492" t="s">
        <v>238</v>
      </c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3"/>
      <c r="AZ46" s="326"/>
      <c r="BA46" s="103"/>
      <c r="BB46" s="496" t="s">
        <v>241</v>
      </c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S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5"/>
      <c r="DB46" s="85"/>
      <c r="DC46" s="85"/>
      <c r="DD46" s="85"/>
      <c r="DE46" s="85"/>
      <c r="DH46" s="85"/>
      <c r="DI46" s="85"/>
      <c r="DJ46" s="85"/>
      <c r="DK46" s="85"/>
    </row>
    <row r="47" spans="1:115" s="48" customFormat="1" ht="18.75" customHeight="1">
      <c r="A47" s="647"/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9"/>
      <c r="S47" s="103"/>
      <c r="T47" s="307"/>
      <c r="U47" s="308"/>
      <c r="V47" s="309"/>
      <c r="W47" s="309"/>
      <c r="Y47" s="83"/>
      <c r="Z47" s="314"/>
      <c r="AA47" s="315"/>
      <c r="AB47" s="315"/>
      <c r="AC47" s="316"/>
      <c r="AD47" s="316"/>
      <c r="AE47" s="316"/>
      <c r="AF47" s="316"/>
      <c r="AG47" s="316"/>
      <c r="AH47" s="316"/>
      <c r="AI47" s="316"/>
      <c r="AJ47" s="103"/>
      <c r="AK47" s="488"/>
      <c r="AL47" s="489"/>
      <c r="AM47" s="489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3"/>
      <c r="AZ47" s="326"/>
      <c r="BA47" s="103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S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5"/>
      <c r="DB47" s="85"/>
      <c r="DC47" s="85"/>
      <c r="DD47" s="85"/>
      <c r="DE47" s="85"/>
      <c r="DH47" s="85"/>
      <c r="DI47" s="85"/>
      <c r="DJ47" s="85"/>
      <c r="DK47" s="85"/>
    </row>
    <row r="48" spans="1:115" s="48" customFormat="1" ht="18.75" customHeight="1">
      <c r="A48" s="647"/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9"/>
      <c r="S48" s="103"/>
      <c r="T48" s="654" t="s">
        <v>106</v>
      </c>
      <c r="U48" s="655"/>
      <c r="V48" s="655"/>
      <c r="W48" s="656"/>
      <c r="X48" s="575" t="s">
        <v>108</v>
      </c>
      <c r="Y48" s="575"/>
      <c r="Z48" s="596" t="s">
        <v>109</v>
      </c>
      <c r="AA48" s="597"/>
      <c r="AB48" s="597"/>
      <c r="AC48" s="597"/>
      <c r="AD48" s="597"/>
      <c r="AE48" s="597"/>
      <c r="AF48" s="597"/>
      <c r="AG48" s="597"/>
      <c r="AH48" s="597"/>
      <c r="AI48" s="598"/>
      <c r="AJ48" s="103"/>
      <c r="AK48" s="490"/>
      <c r="AL48" s="491"/>
      <c r="AM48" s="491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5"/>
      <c r="AZ48" s="326"/>
      <c r="BA48" s="103"/>
      <c r="BB48" s="496"/>
      <c r="BC48" s="496"/>
      <c r="BD48" s="496"/>
      <c r="BE48" s="496"/>
      <c r="BF48" s="496"/>
      <c r="BG48" s="496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S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5"/>
      <c r="DB48" s="85"/>
      <c r="DC48" s="85"/>
      <c r="DD48" s="85"/>
      <c r="DE48" s="85"/>
      <c r="DH48" s="85"/>
      <c r="DI48" s="85"/>
      <c r="DJ48" s="85"/>
      <c r="DK48" s="85"/>
    </row>
    <row r="49" spans="1:80" ht="18.7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2"/>
      <c r="S49" s="103"/>
      <c r="T49" s="657"/>
      <c r="U49" s="658"/>
      <c r="V49" s="658"/>
      <c r="W49" s="659"/>
      <c r="X49" s="575"/>
      <c r="Y49" s="575"/>
      <c r="Z49" s="599"/>
      <c r="AA49" s="600"/>
      <c r="AB49" s="600"/>
      <c r="AC49" s="600"/>
      <c r="AD49" s="600"/>
      <c r="AE49" s="600"/>
      <c r="AF49" s="600"/>
      <c r="AG49" s="600"/>
      <c r="AH49" s="600"/>
      <c r="AI49" s="601"/>
      <c r="AJ49" s="103"/>
      <c r="AK49" s="327"/>
      <c r="AL49" s="327"/>
      <c r="AM49" s="327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103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2:79" ht="42">
      <c r="B50" s="29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S50" s="103"/>
      <c r="AI50" s="21"/>
      <c r="AJ50" s="110"/>
      <c r="AK50" s="115"/>
      <c r="AL50" s="115"/>
      <c r="AM50" s="115"/>
      <c r="AN50" s="115"/>
      <c r="AO50" s="110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05"/>
      <c r="BA50" s="82"/>
      <c r="BB50" s="568"/>
      <c r="BC50" s="568"/>
      <c r="BD50" s="568"/>
      <c r="BE50" s="568"/>
      <c r="BF50" s="593"/>
      <c r="BG50" s="593"/>
      <c r="BH50" s="104"/>
      <c r="BI50" s="105"/>
      <c r="BJ50" s="105"/>
      <c r="BK50" s="106"/>
      <c r="BL50" s="106"/>
      <c r="BM50" s="106"/>
      <c r="BN50" s="106"/>
      <c r="BO50" s="106"/>
      <c r="BP50" s="106"/>
      <c r="BQ50" s="106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30:79" ht="18.75">
      <c r="AD51" s="30"/>
      <c r="AE51" s="30"/>
      <c r="AI51" s="21"/>
      <c r="AJ51" s="21"/>
      <c r="AU51" s="30"/>
      <c r="AV51" s="30"/>
      <c r="AZ51" s="21"/>
      <c r="BB51" s="29"/>
      <c r="BC51" s="2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2:79" ht="18.75">
      <c r="L52" s="30"/>
      <c r="M52" s="30"/>
      <c r="W52" s="33" t="s">
        <v>36</v>
      </c>
      <c r="X52" s="35" t="s">
        <v>52</v>
      </c>
      <c r="AD52" s="30"/>
      <c r="AE52" s="30"/>
      <c r="AI52" s="21"/>
      <c r="AJ52" s="21"/>
      <c r="AW52" s="30"/>
      <c r="AX52" s="30"/>
      <c r="AY52" s="30"/>
      <c r="AZ52" s="21"/>
      <c r="BA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5:79" ht="18.75">
      <c r="E53" s="157"/>
      <c r="F53" s="158"/>
      <c r="L53" s="30"/>
      <c r="M53" s="30"/>
      <c r="W53" s="33" t="s">
        <v>37</v>
      </c>
      <c r="X53" s="33" t="s">
        <v>35</v>
      </c>
      <c r="AF53" s="30"/>
      <c r="AG53" s="30"/>
      <c r="AH53" s="30"/>
      <c r="AI53" s="21"/>
      <c r="AJ53" s="21"/>
      <c r="AW53" s="30"/>
      <c r="AX53" s="30"/>
      <c r="AY53" s="30"/>
      <c r="AZ53" s="21"/>
      <c r="BA53" s="21"/>
      <c r="BL53" s="30"/>
      <c r="BM53" s="30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5:79" ht="18.75">
      <c r="E54" s="157"/>
      <c r="F54" s="157"/>
      <c r="N54" s="30"/>
      <c r="O54" s="30"/>
      <c r="P54" s="30"/>
      <c r="W54" s="35" t="s">
        <v>70</v>
      </c>
      <c r="X54" s="33" t="s">
        <v>34</v>
      </c>
      <c r="AF54" s="30"/>
      <c r="AG54" s="30"/>
      <c r="AH54" s="30"/>
      <c r="AI54" s="21"/>
      <c r="AJ54" s="21"/>
      <c r="AW54" s="30"/>
      <c r="AX54" s="30"/>
      <c r="AY54" s="30"/>
      <c r="AZ54" s="21"/>
      <c r="BA54" s="21"/>
      <c r="BL54" s="30"/>
      <c r="BM54" s="30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5:79" ht="18.75">
      <c r="E55" s="158"/>
      <c r="F55" s="157"/>
      <c r="N55" s="30"/>
      <c r="O55" s="30"/>
      <c r="P55" s="30"/>
      <c r="W55" s="35"/>
      <c r="X55" s="33"/>
      <c r="AF55" s="30"/>
      <c r="AG55" s="30"/>
      <c r="AH55" s="30"/>
      <c r="AI55" s="21"/>
      <c r="AJ55" s="21"/>
      <c r="AW55" s="30"/>
      <c r="AX55" s="30"/>
      <c r="AY55" s="30"/>
      <c r="AZ55" s="21"/>
      <c r="BA55" s="21"/>
      <c r="BN55" s="30"/>
      <c r="BO55" s="30"/>
      <c r="BP55" s="30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5:79" ht="18.75">
      <c r="E56" s="158"/>
      <c r="F56" s="157"/>
      <c r="N56" s="30"/>
      <c r="O56" s="30"/>
      <c r="P56" s="30"/>
      <c r="W56" s="35"/>
      <c r="X56" s="33"/>
      <c r="AF56" s="30"/>
      <c r="AG56" s="30"/>
      <c r="AH56" s="30"/>
      <c r="AI56" s="21"/>
      <c r="AJ56" s="21"/>
      <c r="AV56" s="23"/>
      <c r="AZ56" s="21"/>
      <c r="BA56" s="21"/>
      <c r="BN56" s="30"/>
      <c r="BO56" s="30"/>
      <c r="BP56" s="30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5:79" ht="18.75">
      <c r="E57" s="158"/>
      <c r="F57" s="158"/>
      <c r="N57" s="30"/>
      <c r="O57" s="30"/>
      <c r="P57" s="30"/>
      <c r="W57" s="33" t="s">
        <v>38</v>
      </c>
      <c r="X57" s="35" t="s">
        <v>116</v>
      </c>
      <c r="AE57" s="23"/>
      <c r="AI57" s="21"/>
      <c r="AJ57" s="21"/>
      <c r="AV57" s="22"/>
      <c r="AZ57" s="21"/>
      <c r="BA57" s="21"/>
      <c r="BN57" s="30"/>
      <c r="BO57" s="30"/>
      <c r="BP57" s="30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5:79" ht="18.75">
      <c r="E58" s="157"/>
      <c r="F58" s="158"/>
      <c r="M58" s="159"/>
      <c r="W58" s="81" t="s">
        <v>105</v>
      </c>
      <c r="X58" s="33" t="s">
        <v>51</v>
      </c>
      <c r="AE58" s="22"/>
      <c r="AI58" s="21"/>
      <c r="AJ58" s="21"/>
      <c r="AV58" s="22"/>
      <c r="AW58" s="23"/>
      <c r="AX58" s="23"/>
      <c r="AY58" s="23"/>
      <c r="AZ58" s="21"/>
      <c r="BA58" s="21"/>
      <c r="BN58" s="30"/>
      <c r="BO58" s="30"/>
      <c r="BP58" s="30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5:79" ht="17.25">
      <c r="E59" s="160"/>
      <c r="F59" s="157"/>
      <c r="M59" s="161"/>
      <c r="W59" s="33">
        <v>0</v>
      </c>
      <c r="X59" s="33" t="s">
        <v>39</v>
      </c>
      <c r="AE59" s="22"/>
      <c r="AF59" s="23"/>
      <c r="AG59" s="23"/>
      <c r="AH59" s="23"/>
      <c r="AI59" s="21"/>
      <c r="AJ59" s="21"/>
      <c r="AU59" s="32"/>
      <c r="AV59" s="32"/>
      <c r="AW59" s="22"/>
      <c r="AX59" s="22"/>
      <c r="AY59" s="22"/>
      <c r="AZ59" s="21"/>
      <c r="BA59" s="21"/>
      <c r="BM59" s="23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5:79" ht="17.25">
      <c r="E60" s="157"/>
      <c r="F60" s="157"/>
      <c r="M60" s="161"/>
      <c r="N60" s="159"/>
      <c r="O60" s="159"/>
      <c r="P60" s="159"/>
      <c r="W60" s="33" t="s">
        <v>40</v>
      </c>
      <c r="X60" s="34" t="s">
        <v>40</v>
      </c>
      <c r="AD60" s="32"/>
      <c r="AE60" s="32"/>
      <c r="AF60" s="22"/>
      <c r="AG60" s="22"/>
      <c r="AH60" s="22"/>
      <c r="AI60" s="21"/>
      <c r="AJ60" s="21"/>
      <c r="AV60" s="32"/>
      <c r="AW60" s="22"/>
      <c r="AX60" s="22"/>
      <c r="AY60" s="22"/>
      <c r="AZ60" s="21"/>
      <c r="BA60" s="21"/>
      <c r="BM60" s="22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5:79" ht="17.25">
      <c r="E61" s="157"/>
      <c r="F61" s="162"/>
      <c r="L61" s="32"/>
      <c r="M61" s="32"/>
      <c r="N61" s="161"/>
      <c r="O61" s="161"/>
      <c r="P61" s="161"/>
      <c r="W61" s="33" t="s">
        <v>41</v>
      </c>
      <c r="X61" s="34" t="s">
        <v>41</v>
      </c>
      <c r="AE61" s="32"/>
      <c r="AF61" s="22"/>
      <c r="AG61" s="22"/>
      <c r="AH61" s="22"/>
      <c r="AI61" s="21"/>
      <c r="AJ61" s="21"/>
      <c r="AV61" s="32"/>
      <c r="AW61" s="22"/>
      <c r="AX61" s="22"/>
      <c r="AY61" s="22"/>
      <c r="AZ61" s="21"/>
      <c r="BA61" s="21"/>
      <c r="BM61" s="22"/>
      <c r="BN61" s="23"/>
      <c r="BO61" s="23"/>
      <c r="BP61" s="23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5:79" ht="17.25">
      <c r="E62" s="157"/>
      <c r="F62" s="162"/>
      <c r="M62" s="32"/>
      <c r="N62" s="161"/>
      <c r="O62" s="161"/>
      <c r="P62" s="161"/>
      <c r="W62" s="33" t="s">
        <v>42</v>
      </c>
      <c r="X62" s="34" t="s">
        <v>42</v>
      </c>
      <c r="AE62" s="32"/>
      <c r="AF62" s="22"/>
      <c r="AG62" s="22"/>
      <c r="AH62" s="22"/>
      <c r="AI62" s="21"/>
      <c r="AJ62" s="21"/>
      <c r="AV62" s="32"/>
      <c r="AW62" s="32"/>
      <c r="AX62" s="32"/>
      <c r="AY62" s="32"/>
      <c r="AZ62" s="21"/>
      <c r="BA62" s="21"/>
      <c r="BL62" s="32"/>
      <c r="BM62" s="32"/>
      <c r="BN62" s="22"/>
      <c r="BO62" s="22"/>
      <c r="BP62" s="22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5:79" ht="17.25">
      <c r="E63" s="157"/>
      <c r="F63" s="162"/>
      <c r="M63" s="32"/>
      <c r="N63" s="161"/>
      <c r="O63" s="161"/>
      <c r="P63" s="161"/>
      <c r="W63" s="33" t="s">
        <v>43</v>
      </c>
      <c r="X63" s="34" t="s">
        <v>43</v>
      </c>
      <c r="AE63" s="32"/>
      <c r="AF63" s="32"/>
      <c r="AG63" s="32"/>
      <c r="AH63" s="32"/>
      <c r="AI63" s="21"/>
      <c r="AJ63" s="21"/>
      <c r="AV63" s="23"/>
      <c r="AW63" s="32"/>
      <c r="AX63" s="32"/>
      <c r="AY63" s="32"/>
      <c r="AZ63" s="21"/>
      <c r="BA63" s="21"/>
      <c r="BM63" s="32"/>
      <c r="BN63" s="22"/>
      <c r="BO63" s="22"/>
      <c r="BP63" s="22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5:79" ht="17.25">
      <c r="E64" s="157"/>
      <c r="F64" s="162"/>
      <c r="M64" s="32"/>
      <c r="N64" s="32"/>
      <c r="O64" s="32"/>
      <c r="P64" s="32"/>
      <c r="W64" s="33" t="s">
        <v>44</v>
      </c>
      <c r="X64" s="34" t="s">
        <v>33</v>
      </c>
      <c r="AE64" s="23"/>
      <c r="AF64" s="32"/>
      <c r="AG64" s="32"/>
      <c r="AH64" s="32"/>
      <c r="AI64" s="21"/>
      <c r="AJ64" s="21"/>
      <c r="AV64" s="20"/>
      <c r="AW64" s="32"/>
      <c r="AX64" s="32"/>
      <c r="AY64" s="32"/>
      <c r="AZ64" s="21"/>
      <c r="BA64" s="21"/>
      <c r="BM64" s="32"/>
      <c r="BN64" s="22"/>
      <c r="BO64" s="22"/>
      <c r="BP64" s="22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5:79" ht="17.25">
      <c r="E65" s="157"/>
      <c r="F65" s="162"/>
      <c r="M65" s="159"/>
      <c r="N65" s="32"/>
      <c r="O65" s="32"/>
      <c r="P65" s="32"/>
      <c r="W65" s="33" t="s">
        <v>45</v>
      </c>
      <c r="X65" s="34" t="s">
        <v>45</v>
      </c>
      <c r="AE65" s="20"/>
      <c r="AF65" s="32"/>
      <c r="AG65" s="32"/>
      <c r="AH65" s="32"/>
      <c r="AI65" s="21"/>
      <c r="AJ65" s="21"/>
      <c r="AV65" s="20"/>
      <c r="AW65" s="23"/>
      <c r="AX65" s="23"/>
      <c r="AY65" s="23"/>
      <c r="AZ65" s="21"/>
      <c r="BA65" s="21"/>
      <c r="BM65" s="32"/>
      <c r="BN65" s="32"/>
      <c r="BO65" s="32"/>
      <c r="BP65" s="32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5:79" ht="17.25">
      <c r="E66" s="157"/>
      <c r="F66" s="162"/>
      <c r="M66" s="163"/>
      <c r="N66" s="32"/>
      <c r="O66" s="32"/>
      <c r="P66" s="32"/>
      <c r="W66" s="35"/>
      <c r="X66" s="36"/>
      <c r="AE66" s="20"/>
      <c r="AF66" s="23"/>
      <c r="AG66" s="23"/>
      <c r="AH66" s="23"/>
      <c r="AI66" s="21"/>
      <c r="AJ66" s="21"/>
      <c r="AV66" s="20"/>
      <c r="AW66" s="20"/>
      <c r="AX66" s="20"/>
      <c r="AY66" s="20"/>
      <c r="AZ66" s="21"/>
      <c r="BA66" s="21"/>
      <c r="BM66" s="23"/>
      <c r="BN66" s="32"/>
      <c r="BO66" s="32"/>
      <c r="BP66" s="32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5:79" ht="17.25">
      <c r="E67" s="158"/>
      <c r="F67" s="164"/>
      <c r="M67" s="163"/>
      <c r="N67" s="159"/>
      <c r="O67" s="159"/>
      <c r="P67" s="159"/>
      <c r="AE67" s="20"/>
      <c r="AF67" s="20"/>
      <c r="AG67" s="20"/>
      <c r="AH67" s="20"/>
      <c r="AI67" s="21"/>
      <c r="AJ67" s="21"/>
      <c r="AV67" s="20"/>
      <c r="AW67" s="20"/>
      <c r="AX67" s="20"/>
      <c r="AY67" s="20"/>
      <c r="AZ67" s="21"/>
      <c r="BA67" s="21"/>
      <c r="BM67" s="20"/>
      <c r="BN67" s="32"/>
      <c r="BO67" s="32"/>
      <c r="BP67" s="32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3:79" ht="17.25">
      <c r="M68" s="163"/>
      <c r="N68" s="163"/>
      <c r="O68" s="163"/>
      <c r="P68" s="163"/>
      <c r="AE68" s="20"/>
      <c r="AF68" s="20"/>
      <c r="AG68" s="20"/>
      <c r="AH68" s="20"/>
      <c r="AI68" s="21"/>
      <c r="AJ68" s="21"/>
      <c r="AU68" s="32"/>
      <c r="AV68" s="32"/>
      <c r="AW68" s="20"/>
      <c r="AX68" s="20"/>
      <c r="AY68" s="20"/>
      <c r="AZ68" s="21"/>
      <c r="BA68" s="21"/>
      <c r="BM68" s="20"/>
      <c r="BN68" s="23"/>
      <c r="BO68" s="23"/>
      <c r="BP68" s="23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3:79" ht="17.25">
      <c r="M69" s="163"/>
      <c r="N69" s="163"/>
      <c r="O69" s="163"/>
      <c r="P69" s="163"/>
      <c r="AD69" s="32"/>
      <c r="AE69" s="32"/>
      <c r="AF69" s="20"/>
      <c r="AG69" s="20"/>
      <c r="AH69" s="20"/>
      <c r="AI69" s="21"/>
      <c r="AJ69" s="21"/>
      <c r="AU69" s="567"/>
      <c r="AV69" s="32"/>
      <c r="AW69" s="20"/>
      <c r="AX69" s="20"/>
      <c r="AY69" s="20"/>
      <c r="AZ69" s="21"/>
      <c r="BA69" s="21"/>
      <c r="BM69" s="20"/>
      <c r="BN69" s="20"/>
      <c r="BO69" s="20"/>
      <c r="BP69" s="20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2:79" ht="17.25">
      <c r="L70" s="32"/>
      <c r="M70" s="32"/>
      <c r="N70" s="163"/>
      <c r="O70" s="163"/>
      <c r="P70" s="163"/>
      <c r="AD70" s="567"/>
      <c r="AE70" s="32"/>
      <c r="AF70" s="20"/>
      <c r="AG70" s="20"/>
      <c r="AH70" s="20"/>
      <c r="AI70" s="21"/>
      <c r="AJ70" s="21"/>
      <c r="AU70" s="567"/>
      <c r="AV70" s="32"/>
      <c r="AW70" s="32"/>
      <c r="AX70" s="32"/>
      <c r="AY70" s="32"/>
      <c r="AZ70" s="21"/>
      <c r="BA70" s="21"/>
      <c r="BM70" s="20"/>
      <c r="BN70" s="20"/>
      <c r="BO70" s="20"/>
      <c r="BP70" s="20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2:79" ht="17.25">
      <c r="L71" s="567"/>
      <c r="M71" s="32"/>
      <c r="N71" s="163"/>
      <c r="O71" s="163"/>
      <c r="P71" s="163"/>
      <c r="AD71" s="567"/>
      <c r="AE71" s="32"/>
      <c r="AF71" s="32"/>
      <c r="AG71" s="32"/>
      <c r="AH71" s="32"/>
      <c r="AI71" s="21"/>
      <c r="AJ71" s="21"/>
      <c r="AU71" s="23"/>
      <c r="AV71" s="23"/>
      <c r="AW71" s="32"/>
      <c r="AX71" s="32"/>
      <c r="AY71" s="32"/>
      <c r="AZ71" s="21"/>
      <c r="BA71" s="21"/>
      <c r="BL71" s="32"/>
      <c r="BM71" s="32"/>
      <c r="BN71" s="20"/>
      <c r="BO71" s="20"/>
      <c r="BP71" s="20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2:79" ht="17.25">
      <c r="L72" s="567"/>
      <c r="M72" s="32"/>
      <c r="N72" s="32"/>
      <c r="O72" s="32"/>
      <c r="P72" s="32"/>
      <c r="AD72" s="23"/>
      <c r="AE72" s="23"/>
      <c r="AF72" s="32"/>
      <c r="AG72" s="32"/>
      <c r="AH72" s="32"/>
      <c r="AI72" s="21"/>
      <c r="AJ72" s="21"/>
      <c r="AU72" s="22"/>
      <c r="AV72" s="22"/>
      <c r="AW72" s="32"/>
      <c r="AX72" s="32"/>
      <c r="AY72" s="32"/>
      <c r="AZ72" s="21"/>
      <c r="BA72" s="21"/>
      <c r="BL72" s="567"/>
      <c r="BM72" s="32"/>
      <c r="BN72" s="20"/>
      <c r="BO72" s="20"/>
      <c r="BP72" s="20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2:79" ht="17.25">
      <c r="L73" s="159"/>
      <c r="M73" s="159"/>
      <c r="N73" s="32"/>
      <c r="O73" s="32"/>
      <c r="P73" s="32"/>
      <c r="AD73" s="22"/>
      <c r="AE73" s="22"/>
      <c r="AF73" s="32"/>
      <c r="AG73" s="32"/>
      <c r="AH73" s="32"/>
      <c r="AI73" s="21"/>
      <c r="AJ73" s="21"/>
      <c r="AU73" s="22"/>
      <c r="AV73" s="22"/>
      <c r="AW73" s="23"/>
      <c r="AX73" s="23"/>
      <c r="AY73" s="23"/>
      <c r="AZ73" s="21"/>
      <c r="BA73" s="21"/>
      <c r="BL73" s="567"/>
      <c r="BM73" s="32"/>
      <c r="BN73" s="32"/>
      <c r="BO73" s="32"/>
      <c r="BP73" s="32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2:79" ht="17.25">
      <c r="L74" s="161"/>
      <c r="M74" s="161"/>
      <c r="N74" s="32"/>
      <c r="O74" s="32"/>
      <c r="P74" s="32"/>
      <c r="AD74" s="22"/>
      <c r="AE74" s="22"/>
      <c r="AF74" s="23"/>
      <c r="AG74" s="23"/>
      <c r="AH74" s="23"/>
      <c r="AI74" s="21"/>
      <c r="AJ74" s="21"/>
      <c r="AU74" s="32"/>
      <c r="AV74" s="32"/>
      <c r="AW74" s="22"/>
      <c r="AX74" s="22"/>
      <c r="AY74" s="22"/>
      <c r="AZ74" s="21"/>
      <c r="BA74" s="21"/>
      <c r="BL74" s="23"/>
      <c r="BM74" s="23"/>
      <c r="BN74" s="32"/>
      <c r="BO74" s="32"/>
      <c r="BP74" s="32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2:79" ht="17.25">
      <c r="L75" s="161"/>
      <c r="M75" s="161"/>
      <c r="N75" s="159"/>
      <c r="O75" s="159"/>
      <c r="P75" s="159"/>
      <c r="AD75" s="32"/>
      <c r="AE75" s="32"/>
      <c r="AF75" s="22"/>
      <c r="AG75" s="22"/>
      <c r="AH75" s="22"/>
      <c r="AI75" s="21"/>
      <c r="AJ75" s="21"/>
      <c r="AW75" s="22"/>
      <c r="AX75" s="22"/>
      <c r="AY75" s="22"/>
      <c r="AZ75" s="21"/>
      <c r="BA75" s="21"/>
      <c r="BL75" s="22"/>
      <c r="BM75" s="22"/>
      <c r="BN75" s="32"/>
      <c r="BO75" s="32"/>
      <c r="BP75" s="32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2:79" ht="17.25">
      <c r="L76" s="32"/>
      <c r="M76" s="32"/>
      <c r="N76" s="161"/>
      <c r="O76" s="161"/>
      <c r="P76" s="161"/>
      <c r="AF76" s="22"/>
      <c r="AG76" s="22"/>
      <c r="AH76" s="22"/>
      <c r="AI76" s="21"/>
      <c r="AJ76" s="21"/>
      <c r="AV76" s="31"/>
      <c r="AW76" s="32"/>
      <c r="AX76" s="32"/>
      <c r="AY76" s="32"/>
      <c r="AZ76" s="21"/>
      <c r="BA76" s="21"/>
      <c r="BL76" s="22"/>
      <c r="BM76" s="22"/>
      <c r="BN76" s="23"/>
      <c r="BO76" s="23"/>
      <c r="BP76" s="23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4:79" ht="17.25">
      <c r="N77" s="161"/>
      <c r="O77" s="161"/>
      <c r="P77" s="161"/>
      <c r="AE77" s="31"/>
      <c r="AF77" s="32"/>
      <c r="AG77" s="32"/>
      <c r="AH77" s="32"/>
      <c r="AI77" s="21"/>
      <c r="AJ77" s="21"/>
      <c r="AZ77" s="21"/>
      <c r="BA77" s="21"/>
      <c r="BL77" s="32"/>
      <c r="BM77" s="32"/>
      <c r="BN77" s="22"/>
      <c r="BO77" s="22"/>
      <c r="BP77" s="22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3:79" ht="17.25">
      <c r="M78" s="29"/>
      <c r="N78" s="32"/>
      <c r="O78" s="32"/>
      <c r="P78" s="32"/>
      <c r="AI78" s="21"/>
      <c r="AW78" s="31"/>
      <c r="AX78" s="31"/>
      <c r="AY78" s="31"/>
      <c r="BA78" s="21"/>
      <c r="BN78" s="22"/>
      <c r="BO78" s="22"/>
      <c r="BP78" s="22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32:69" ht="17.25">
      <c r="AF79" s="31"/>
      <c r="AG79" s="31"/>
      <c r="AH79" s="31"/>
      <c r="BA79" s="21"/>
      <c r="BM79" s="31"/>
      <c r="BN79" s="32"/>
      <c r="BO79" s="32"/>
      <c r="BP79" s="32"/>
      <c r="BQ79" s="21"/>
    </row>
    <row r="80" spans="14:69" ht="17.25">
      <c r="N80" s="29"/>
      <c r="O80" s="29"/>
      <c r="P80" s="29"/>
      <c r="BA80" s="21"/>
      <c r="BQ80" s="21"/>
    </row>
    <row r="81" spans="66:68" ht="17.25">
      <c r="BN81" s="31"/>
      <c r="BO81" s="31"/>
      <c r="BP81" s="31"/>
    </row>
  </sheetData>
  <sheetProtection password="C705" sheet="1"/>
  <mergeCells count="440">
    <mergeCell ref="A32:R34"/>
    <mergeCell ref="A36:R41"/>
    <mergeCell ref="A43:R49"/>
    <mergeCell ref="T48:W49"/>
    <mergeCell ref="X48:Y49"/>
    <mergeCell ref="Z48:AI49"/>
    <mergeCell ref="T45:W46"/>
    <mergeCell ref="X45:Y46"/>
    <mergeCell ref="AD34:AE34"/>
    <mergeCell ref="AH34:AI34"/>
    <mergeCell ref="F17:H18"/>
    <mergeCell ref="I17:K18"/>
    <mergeCell ref="T40:W43"/>
    <mergeCell ref="X40:Y43"/>
    <mergeCell ref="Z40:AI41"/>
    <mergeCell ref="Z42:AI43"/>
    <mergeCell ref="T38:W38"/>
    <mergeCell ref="X38:Y38"/>
    <mergeCell ref="V34:W34"/>
    <mergeCell ref="Z34:AA34"/>
    <mergeCell ref="L71:L72"/>
    <mergeCell ref="BL72:BL73"/>
    <mergeCell ref="B5:Q8"/>
    <mergeCell ref="A11:C12"/>
    <mergeCell ref="D11:E12"/>
    <mergeCell ref="F11:H12"/>
    <mergeCell ref="I11:K12"/>
    <mergeCell ref="L11:M12"/>
    <mergeCell ref="A19:D20"/>
    <mergeCell ref="E19:G20"/>
    <mergeCell ref="BB50:BE50"/>
    <mergeCell ref="BF50:BG50"/>
    <mergeCell ref="AU69:AU70"/>
    <mergeCell ref="AD70:AD71"/>
    <mergeCell ref="AK43:AM45"/>
    <mergeCell ref="AK46:AM48"/>
    <mergeCell ref="AN46:AY48"/>
    <mergeCell ref="BB46:BQ48"/>
    <mergeCell ref="AL38:AY41"/>
    <mergeCell ref="AU36:AV36"/>
    <mergeCell ref="AW36:AZ36"/>
    <mergeCell ref="BD36:BE36"/>
    <mergeCell ref="BH36:BI36"/>
    <mergeCell ref="BB40:BE43"/>
    <mergeCell ref="BF40:BQ41"/>
    <mergeCell ref="BF42:BQ43"/>
    <mergeCell ref="AN43:AY45"/>
    <mergeCell ref="BH35:BI35"/>
    <mergeCell ref="BP35:BQ35"/>
    <mergeCell ref="BP36:BQ36"/>
    <mergeCell ref="BB37:BP39"/>
    <mergeCell ref="T36:W36"/>
    <mergeCell ref="Z36:AA36"/>
    <mergeCell ref="AB36:AE36"/>
    <mergeCell ref="AH36:AI36"/>
    <mergeCell ref="AM36:AN36"/>
    <mergeCell ref="AO36:AR36"/>
    <mergeCell ref="BP34:BQ34"/>
    <mergeCell ref="V35:W35"/>
    <mergeCell ref="Z35:AA35"/>
    <mergeCell ref="AD35:AE35"/>
    <mergeCell ref="AH35:AI35"/>
    <mergeCell ref="AM35:AN35"/>
    <mergeCell ref="AQ35:AR35"/>
    <mergeCell ref="AU35:AV35"/>
    <mergeCell ref="AY35:AZ35"/>
    <mergeCell ref="BD35:BE35"/>
    <mergeCell ref="AQ34:AR34"/>
    <mergeCell ref="AU33:AV33"/>
    <mergeCell ref="AY33:AZ33"/>
    <mergeCell ref="BD33:BE33"/>
    <mergeCell ref="BH33:BI33"/>
    <mergeCell ref="AQ33:AR33"/>
    <mergeCell ref="AU34:AV34"/>
    <mergeCell ref="AY34:AZ34"/>
    <mergeCell ref="BD34:BE34"/>
    <mergeCell ref="BH34:BI34"/>
    <mergeCell ref="V33:W33"/>
    <mergeCell ref="Z33:AA33"/>
    <mergeCell ref="AD33:AE33"/>
    <mergeCell ref="AH33:AI33"/>
    <mergeCell ref="AM33:AN33"/>
    <mergeCell ref="AM34:AN34"/>
    <mergeCell ref="AQ32:AR32"/>
    <mergeCell ref="AU32:AV32"/>
    <mergeCell ref="AY32:AZ32"/>
    <mergeCell ref="BD32:BE32"/>
    <mergeCell ref="BL33:BM33"/>
    <mergeCell ref="BP33:BQ33"/>
    <mergeCell ref="BH32:BI32"/>
    <mergeCell ref="BL32:BM32"/>
    <mergeCell ref="BP32:BQ32"/>
    <mergeCell ref="AY31:AZ31"/>
    <mergeCell ref="BD31:BE31"/>
    <mergeCell ref="BH31:BI31"/>
    <mergeCell ref="BL31:BM31"/>
    <mergeCell ref="BP31:BQ31"/>
    <mergeCell ref="V32:W32"/>
    <mergeCell ref="Z32:AA32"/>
    <mergeCell ref="AD32:AE32"/>
    <mergeCell ref="AH32:AI32"/>
    <mergeCell ref="AM32:AN32"/>
    <mergeCell ref="BH30:BI30"/>
    <mergeCell ref="BL30:BM30"/>
    <mergeCell ref="BP30:BQ30"/>
    <mergeCell ref="V31:W31"/>
    <mergeCell ref="Z31:AA31"/>
    <mergeCell ref="AD31:AE31"/>
    <mergeCell ref="AH31:AI31"/>
    <mergeCell ref="AM31:AN31"/>
    <mergeCell ref="AQ31:AR31"/>
    <mergeCell ref="AU31:AV31"/>
    <mergeCell ref="AU29:AV29"/>
    <mergeCell ref="AQ29:AR29"/>
    <mergeCell ref="AQ30:AR30"/>
    <mergeCell ref="AU30:AV30"/>
    <mergeCell ref="AY30:AZ30"/>
    <mergeCell ref="BD30:BE30"/>
    <mergeCell ref="V29:W29"/>
    <mergeCell ref="Z29:AA29"/>
    <mergeCell ref="AD29:AE29"/>
    <mergeCell ref="AH29:AI29"/>
    <mergeCell ref="AM29:AN29"/>
    <mergeCell ref="V30:W30"/>
    <mergeCell ref="Z30:AA30"/>
    <mergeCell ref="AD30:AE30"/>
    <mergeCell ref="AH30:AI30"/>
    <mergeCell ref="AM30:AN30"/>
    <mergeCell ref="BH28:BI28"/>
    <mergeCell ref="BL28:BM28"/>
    <mergeCell ref="BP28:BQ28"/>
    <mergeCell ref="AY29:AZ29"/>
    <mergeCell ref="BD29:BE29"/>
    <mergeCell ref="BH29:BI29"/>
    <mergeCell ref="BL29:BM29"/>
    <mergeCell ref="BP29:BQ29"/>
    <mergeCell ref="BP27:BQ27"/>
    <mergeCell ref="V28:W28"/>
    <mergeCell ref="Z28:AA28"/>
    <mergeCell ref="AD28:AE28"/>
    <mergeCell ref="AH28:AI28"/>
    <mergeCell ref="AM28:AN28"/>
    <mergeCell ref="AQ28:AR28"/>
    <mergeCell ref="AU28:AV28"/>
    <mergeCell ref="AY28:AZ28"/>
    <mergeCell ref="BD28:BE28"/>
    <mergeCell ref="AQ27:AR27"/>
    <mergeCell ref="AU27:AV27"/>
    <mergeCell ref="AY27:AZ27"/>
    <mergeCell ref="BD27:BE27"/>
    <mergeCell ref="BH27:BI27"/>
    <mergeCell ref="BL27:BM27"/>
    <mergeCell ref="AY26:AZ26"/>
    <mergeCell ref="BD26:BE26"/>
    <mergeCell ref="BH26:BI26"/>
    <mergeCell ref="BL26:BM26"/>
    <mergeCell ref="BP26:BQ26"/>
    <mergeCell ref="V27:W27"/>
    <mergeCell ref="Z27:AA27"/>
    <mergeCell ref="AD27:AE27"/>
    <mergeCell ref="AH27:AI27"/>
    <mergeCell ref="AM27:AN27"/>
    <mergeCell ref="BH25:BI25"/>
    <mergeCell ref="BL25:BM25"/>
    <mergeCell ref="BP25:BQ25"/>
    <mergeCell ref="V26:W26"/>
    <mergeCell ref="Z26:AA26"/>
    <mergeCell ref="AD26:AE26"/>
    <mergeCell ref="AH26:AI26"/>
    <mergeCell ref="AM26:AN26"/>
    <mergeCell ref="AQ26:AR26"/>
    <mergeCell ref="AU26:AV26"/>
    <mergeCell ref="BP24:BQ24"/>
    <mergeCell ref="V25:W25"/>
    <mergeCell ref="Z25:AA25"/>
    <mergeCell ref="AD25:AE25"/>
    <mergeCell ref="AH25:AI25"/>
    <mergeCell ref="AM25:AN25"/>
    <mergeCell ref="AQ25:AR25"/>
    <mergeCell ref="AU25:AV25"/>
    <mergeCell ref="AY25:AZ25"/>
    <mergeCell ref="BD25:BE25"/>
    <mergeCell ref="AQ24:AR24"/>
    <mergeCell ref="AU24:AV24"/>
    <mergeCell ref="AY24:AZ24"/>
    <mergeCell ref="BD24:BE24"/>
    <mergeCell ref="BH24:BI24"/>
    <mergeCell ref="BL24:BM24"/>
    <mergeCell ref="D17:E18"/>
    <mergeCell ref="BD23:BE23"/>
    <mergeCell ref="BH23:BI23"/>
    <mergeCell ref="BL23:BM23"/>
    <mergeCell ref="BP23:BQ23"/>
    <mergeCell ref="V24:W24"/>
    <mergeCell ref="Z24:AA24"/>
    <mergeCell ref="AD24:AE24"/>
    <mergeCell ref="AH24:AI24"/>
    <mergeCell ref="AM24:AN24"/>
    <mergeCell ref="AY23:AZ23"/>
    <mergeCell ref="A13:E14"/>
    <mergeCell ref="F13:I14"/>
    <mergeCell ref="J13:L14"/>
    <mergeCell ref="M13:O14"/>
    <mergeCell ref="A15:D16"/>
    <mergeCell ref="AQ23:AR23"/>
    <mergeCell ref="F15:I16"/>
    <mergeCell ref="J15:M16"/>
    <mergeCell ref="A17:C18"/>
    <mergeCell ref="V23:W23"/>
    <mergeCell ref="Z23:AA23"/>
    <mergeCell ref="AD23:AE23"/>
    <mergeCell ref="AH23:AI23"/>
    <mergeCell ref="AM23:AN23"/>
    <mergeCell ref="AU23:AV23"/>
    <mergeCell ref="AU22:AV22"/>
    <mergeCell ref="AY22:AZ22"/>
    <mergeCell ref="BD22:BE22"/>
    <mergeCell ref="BH22:BI22"/>
    <mergeCell ref="BL22:BM22"/>
    <mergeCell ref="BP22:BQ22"/>
    <mergeCell ref="V22:W22"/>
    <mergeCell ref="Z22:AA22"/>
    <mergeCell ref="AD22:AE22"/>
    <mergeCell ref="AH22:AI22"/>
    <mergeCell ref="AM22:AN22"/>
    <mergeCell ref="AQ22:AR22"/>
    <mergeCell ref="AU21:AV21"/>
    <mergeCell ref="AY21:AZ21"/>
    <mergeCell ref="BD21:BE21"/>
    <mergeCell ref="BH21:BI21"/>
    <mergeCell ref="BL21:BM21"/>
    <mergeCell ref="BP21:BQ21"/>
    <mergeCell ref="V21:W21"/>
    <mergeCell ref="Z21:AA21"/>
    <mergeCell ref="AD21:AE21"/>
    <mergeCell ref="AH21:AI21"/>
    <mergeCell ref="AM21:AN21"/>
    <mergeCell ref="AQ21:AR21"/>
    <mergeCell ref="AU20:AV20"/>
    <mergeCell ref="AY20:AZ20"/>
    <mergeCell ref="BD20:BE20"/>
    <mergeCell ref="BH20:BI20"/>
    <mergeCell ref="BL20:BM20"/>
    <mergeCell ref="BP20:BQ20"/>
    <mergeCell ref="V20:W20"/>
    <mergeCell ref="Z20:AA20"/>
    <mergeCell ref="AD20:AE20"/>
    <mergeCell ref="AH20:AI20"/>
    <mergeCell ref="AM20:AN20"/>
    <mergeCell ref="AQ20:AR20"/>
    <mergeCell ref="AU19:AV19"/>
    <mergeCell ref="AY19:AZ19"/>
    <mergeCell ref="BD19:BE19"/>
    <mergeCell ref="BH19:BI19"/>
    <mergeCell ref="BL19:BM19"/>
    <mergeCell ref="BP19:BQ19"/>
    <mergeCell ref="V19:W19"/>
    <mergeCell ref="Z19:AA19"/>
    <mergeCell ref="AD19:AE19"/>
    <mergeCell ref="AH19:AI19"/>
    <mergeCell ref="AM19:AN19"/>
    <mergeCell ref="AQ19:AR19"/>
    <mergeCell ref="AU18:AV18"/>
    <mergeCell ref="AY18:AZ18"/>
    <mergeCell ref="BD18:BE18"/>
    <mergeCell ref="BH18:BI18"/>
    <mergeCell ref="BL18:BM18"/>
    <mergeCell ref="BP18:BQ18"/>
    <mergeCell ref="V18:W18"/>
    <mergeCell ref="Z18:AA18"/>
    <mergeCell ref="AD18:AE18"/>
    <mergeCell ref="AH18:AI18"/>
    <mergeCell ref="AM18:AN18"/>
    <mergeCell ref="AQ18:AR18"/>
    <mergeCell ref="AU17:AV17"/>
    <mergeCell ref="AY17:AZ17"/>
    <mergeCell ref="BD17:BE17"/>
    <mergeCell ref="BH17:BI17"/>
    <mergeCell ref="BL17:BM17"/>
    <mergeCell ref="BP17:BQ17"/>
    <mergeCell ref="V17:W17"/>
    <mergeCell ref="Z17:AA17"/>
    <mergeCell ref="AD17:AE17"/>
    <mergeCell ref="AH17:AI17"/>
    <mergeCell ref="AM17:AN17"/>
    <mergeCell ref="AQ17:AR17"/>
    <mergeCell ref="AU16:AV16"/>
    <mergeCell ref="AY16:AZ16"/>
    <mergeCell ref="BD16:BE16"/>
    <mergeCell ref="BH16:BI16"/>
    <mergeCell ref="BL16:BM16"/>
    <mergeCell ref="BP16:BQ16"/>
    <mergeCell ref="V16:W16"/>
    <mergeCell ref="Z16:AA16"/>
    <mergeCell ref="AD16:AE16"/>
    <mergeCell ref="AH16:AI16"/>
    <mergeCell ref="AM16:AN16"/>
    <mergeCell ref="AQ16:AR16"/>
    <mergeCell ref="AU15:AV15"/>
    <mergeCell ref="AY15:AZ15"/>
    <mergeCell ref="BD15:BE15"/>
    <mergeCell ref="BH15:BI15"/>
    <mergeCell ref="BL15:BM15"/>
    <mergeCell ref="BP15:BQ15"/>
    <mergeCell ref="V15:W15"/>
    <mergeCell ref="Z15:AA15"/>
    <mergeCell ref="AD15:AE15"/>
    <mergeCell ref="AH15:AI15"/>
    <mergeCell ref="AM15:AN15"/>
    <mergeCell ref="AQ15:AR15"/>
    <mergeCell ref="AU14:AV14"/>
    <mergeCell ref="AY14:AZ14"/>
    <mergeCell ref="BD14:BE14"/>
    <mergeCell ref="BH14:BI14"/>
    <mergeCell ref="BL14:BM14"/>
    <mergeCell ref="BP14:BQ14"/>
    <mergeCell ref="V14:W14"/>
    <mergeCell ref="Z14:AA14"/>
    <mergeCell ref="AD14:AE14"/>
    <mergeCell ref="AH14:AI14"/>
    <mergeCell ref="AM14:AN14"/>
    <mergeCell ref="AQ14:AR14"/>
    <mergeCell ref="AU13:AV13"/>
    <mergeCell ref="AY13:AZ13"/>
    <mergeCell ref="BD13:BE13"/>
    <mergeCell ref="BH13:BI13"/>
    <mergeCell ref="BL13:BM13"/>
    <mergeCell ref="BP13:BQ13"/>
    <mergeCell ref="V13:W13"/>
    <mergeCell ref="Z13:AA13"/>
    <mergeCell ref="AD13:AE13"/>
    <mergeCell ref="AH13:AI13"/>
    <mergeCell ref="AM13:AN13"/>
    <mergeCell ref="AQ13:AR13"/>
    <mergeCell ref="AU12:AV12"/>
    <mergeCell ref="AY12:AZ12"/>
    <mergeCell ref="BD12:BE12"/>
    <mergeCell ref="BH12:BI12"/>
    <mergeCell ref="BL12:BM12"/>
    <mergeCell ref="BP12:BQ12"/>
    <mergeCell ref="V12:W12"/>
    <mergeCell ref="Z12:AA12"/>
    <mergeCell ref="AD12:AE12"/>
    <mergeCell ref="AH12:AI12"/>
    <mergeCell ref="AM12:AN12"/>
    <mergeCell ref="AQ12:AR12"/>
    <mergeCell ref="AU11:AV11"/>
    <mergeCell ref="AY11:AZ11"/>
    <mergeCell ref="BD11:BE11"/>
    <mergeCell ref="BH11:BI11"/>
    <mergeCell ref="BL11:BM11"/>
    <mergeCell ref="BP11:BQ11"/>
    <mergeCell ref="V11:W11"/>
    <mergeCell ref="Z11:AA11"/>
    <mergeCell ref="AD11:AE11"/>
    <mergeCell ref="AH11:AI11"/>
    <mergeCell ref="AM11:AN11"/>
    <mergeCell ref="AQ11:AR11"/>
    <mergeCell ref="AU10:AV10"/>
    <mergeCell ref="AY10:AZ10"/>
    <mergeCell ref="BD10:BE10"/>
    <mergeCell ref="BH10:BI10"/>
    <mergeCell ref="BL10:BM10"/>
    <mergeCell ref="BP10:BQ10"/>
    <mergeCell ref="V10:W10"/>
    <mergeCell ref="Z10:AA10"/>
    <mergeCell ref="AD10:AE10"/>
    <mergeCell ref="AH10:AI10"/>
    <mergeCell ref="AM10:AN10"/>
    <mergeCell ref="AQ10:AR10"/>
    <mergeCell ref="AU9:AV9"/>
    <mergeCell ref="AY9:AZ9"/>
    <mergeCell ref="BD9:BE9"/>
    <mergeCell ref="BH9:BI9"/>
    <mergeCell ref="BL9:BM9"/>
    <mergeCell ref="BP9:BQ9"/>
    <mergeCell ref="BH8:BI8"/>
    <mergeCell ref="BL8:BM8"/>
    <mergeCell ref="BP8:BQ8"/>
    <mergeCell ref="A9:R10"/>
    <mergeCell ref="V9:W9"/>
    <mergeCell ref="Z9:AA9"/>
    <mergeCell ref="AD9:AE9"/>
    <mergeCell ref="AH9:AI9"/>
    <mergeCell ref="AM9:AN9"/>
    <mergeCell ref="AQ9:AR9"/>
    <mergeCell ref="BP7:BQ7"/>
    <mergeCell ref="V8:W8"/>
    <mergeCell ref="Z8:AA8"/>
    <mergeCell ref="AD8:AE8"/>
    <mergeCell ref="AH8:AI8"/>
    <mergeCell ref="AM8:AN8"/>
    <mergeCell ref="AQ8:AR8"/>
    <mergeCell ref="AU8:AV8"/>
    <mergeCell ref="AY8:AZ8"/>
    <mergeCell ref="BD8:BE8"/>
    <mergeCell ref="AQ7:AR7"/>
    <mergeCell ref="AU7:AV7"/>
    <mergeCell ref="AY7:AZ7"/>
    <mergeCell ref="BD7:BE7"/>
    <mergeCell ref="BH7:BI7"/>
    <mergeCell ref="BL7:BM7"/>
    <mergeCell ref="AY6:AZ6"/>
    <mergeCell ref="BD6:BE6"/>
    <mergeCell ref="BH6:BI6"/>
    <mergeCell ref="BL6:BM6"/>
    <mergeCell ref="BP6:BQ6"/>
    <mergeCell ref="V7:W7"/>
    <mergeCell ref="Z7:AA7"/>
    <mergeCell ref="AD7:AE7"/>
    <mergeCell ref="AH7:AI7"/>
    <mergeCell ref="AM7:AN7"/>
    <mergeCell ref="CK4:CO4"/>
    <mergeCell ref="CP4:CT4"/>
    <mergeCell ref="V6:W6"/>
    <mergeCell ref="Z6:AA6"/>
    <mergeCell ref="AD6:AE6"/>
    <mergeCell ref="AH6:AI6"/>
    <mergeCell ref="AM6:AN6"/>
    <mergeCell ref="AQ6:AR6"/>
    <mergeCell ref="AU6:AV6"/>
    <mergeCell ref="BB4:BE5"/>
    <mergeCell ref="BN4:BQ5"/>
    <mergeCell ref="CA4:CE4"/>
    <mergeCell ref="CF4:CJ4"/>
    <mergeCell ref="AB4:AE5"/>
    <mergeCell ref="AF4:AI5"/>
    <mergeCell ref="AK4:AN5"/>
    <mergeCell ref="AO4:AR5"/>
    <mergeCell ref="AS4:AV5"/>
    <mergeCell ref="X4:AA5"/>
    <mergeCell ref="AW4:AZ5"/>
    <mergeCell ref="F1:M2"/>
    <mergeCell ref="T1:AI3"/>
    <mergeCell ref="AK1:AZ3"/>
    <mergeCell ref="BA1:BQ3"/>
    <mergeCell ref="A3:R4"/>
    <mergeCell ref="T4:W5"/>
    <mergeCell ref="BF4:BI5"/>
    <mergeCell ref="BJ4:BM5"/>
  </mergeCells>
  <printOptions/>
  <pageMargins left="0.38" right="0.34" top="0.3937007874015748" bottom="0.19" header="0.15748031496062992" footer="0.15748031496062992"/>
  <pageSetup horizontalDpi="600" verticalDpi="600" orientation="portrait" paperSize="9" r:id="rId1"/>
  <colBreaks count="3" manualBreakCount="3">
    <brk id="35" max="49" man="1"/>
    <brk id="52" max="49" man="1"/>
    <brk id="7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K81"/>
  <sheetViews>
    <sheetView view="pageBreakPreview" zoomScale="75" zoomScaleSheetLayoutView="75" workbookViewId="0" topLeftCell="T4">
      <selection activeCell="AH19" sqref="AH19:AI19"/>
    </sheetView>
  </sheetViews>
  <sheetFormatPr defaultColWidth="9.00390625" defaultRowHeight="13.5"/>
  <cols>
    <col min="1" max="1" width="1.625" style="21" customWidth="1"/>
    <col min="2" max="2" width="4.625" style="21" customWidth="1"/>
    <col min="3" max="3" width="3.625" style="21" customWidth="1"/>
    <col min="4" max="5" width="7.625" style="21" customWidth="1"/>
    <col min="6" max="6" width="4.625" style="21" customWidth="1"/>
    <col min="7" max="7" width="3.625" style="21" customWidth="1"/>
    <col min="8" max="9" width="7.625" style="21" customWidth="1"/>
    <col min="10" max="10" width="4.625" style="21" customWidth="1"/>
    <col min="11" max="11" width="3.625" style="21" customWidth="1"/>
    <col min="12" max="13" width="7.50390625" style="21" customWidth="1"/>
    <col min="14" max="14" width="4.625" style="21" customWidth="1"/>
    <col min="15" max="15" width="3.375" style="21" customWidth="1"/>
    <col min="16" max="17" width="7.625" style="21" customWidth="1"/>
    <col min="18" max="19" width="1.625" style="15" customWidth="1"/>
    <col min="20" max="20" width="4.625" style="15" customWidth="1"/>
    <col min="21" max="21" width="3.625" style="15" customWidth="1"/>
    <col min="22" max="23" width="7.625" style="15" customWidth="1"/>
    <col min="24" max="24" width="4.625" style="15" customWidth="1"/>
    <col min="25" max="25" width="3.625" style="15" customWidth="1"/>
    <col min="26" max="27" width="7.625" style="15" customWidth="1"/>
    <col min="28" max="28" width="4.625" style="15" customWidth="1"/>
    <col min="29" max="29" width="3.625" style="15" customWidth="1"/>
    <col min="30" max="31" width="7.50390625" style="15" customWidth="1"/>
    <col min="32" max="32" width="4.625" style="15" customWidth="1"/>
    <col min="33" max="33" width="3.375" style="15" customWidth="1"/>
    <col min="34" max="35" width="7.625" style="15" customWidth="1"/>
    <col min="36" max="36" width="1.625" style="15" customWidth="1"/>
    <col min="37" max="37" width="4.625" style="15" customWidth="1"/>
    <col min="38" max="38" width="3.625" style="15" customWidth="1"/>
    <col min="39" max="40" width="7.625" style="15" customWidth="1"/>
    <col min="41" max="41" width="4.625" style="15" customWidth="1"/>
    <col min="42" max="42" width="3.625" style="15" customWidth="1"/>
    <col min="43" max="44" width="7.625" style="15" customWidth="1"/>
    <col min="45" max="45" width="4.625" style="15" customWidth="1"/>
    <col min="46" max="46" width="3.625" style="15" customWidth="1"/>
    <col min="47" max="48" width="7.625" style="15" customWidth="1"/>
    <col min="49" max="49" width="4.625" style="15" customWidth="1"/>
    <col min="50" max="50" width="3.625" style="15" customWidth="1"/>
    <col min="51" max="52" width="7.625" style="15" customWidth="1"/>
    <col min="53" max="53" width="1.625" style="15" customWidth="1"/>
    <col min="54" max="54" width="4.625" style="15" customWidth="1"/>
    <col min="55" max="55" width="3.625" style="15" customWidth="1"/>
    <col min="56" max="57" width="7.625" style="15" customWidth="1"/>
    <col min="58" max="58" width="4.625" style="15" customWidth="1"/>
    <col min="59" max="59" width="3.625" style="15" customWidth="1"/>
    <col min="60" max="61" width="7.625" style="15" customWidth="1"/>
    <col min="62" max="62" width="4.625" style="15" customWidth="1"/>
    <col min="63" max="63" width="3.625" style="15" customWidth="1"/>
    <col min="64" max="65" width="7.625" style="15" customWidth="1"/>
    <col min="66" max="66" width="4.625" style="15" customWidth="1"/>
    <col min="67" max="67" width="3.625" style="15" customWidth="1"/>
    <col min="68" max="69" width="7.625" style="15" customWidth="1"/>
    <col min="70" max="70" width="3.625" style="15" customWidth="1"/>
    <col min="71" max="81" width="4.625" style="15" customWidth="1"/>
    <col min="82" max="101" width="4.875" style="15" customWidth="1"/>
    <col min="102" max="114" width="4.375" style="15" customWidth="1"/>
    <col min="115" max="115" width="2.375" style="15" customWidth="1"/>
    <col min="116" max="16384" width="9.00390625" style="15" customWidth="1"/>
  </cols>
  <sheetData>
    <row r="1" spans="1:102" s="48" customFormat="1" ht="18" customHeight="1">
      <c r="A1" s="121"/>
      <c r="B1" s="121"/>
      <c r="C1" s="121"/>
      <c r="D1" s="121"/>
      <c r="E1" s="121"/>
      <c r="F1" s="587" t="s">
        <v>220</v>
      </c>
      <c r="G1" s="588"/>
      <c r="H1" s="588"/>
      <c r="I1" s="588"/>
      <c r="J1" s="588"/>
      <c r="K1" s="588"/>
      <c r="L1" s="588"/>
      <c r="M1" s="588"/>
      <c r="N1" s="121"/>
      <c r="O1" s="121"/>
      <c r="P1" s="121"/>
      <c r="Q1" s="121"/>
      <c r="R1" s="121"/>
      <c r="S1" s="189"/>
      <c r="T1" s="621" t="s">
        <v>226</v>
      </c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197"/>
      <c r="AK1" s="622" t="s">
        <v>242</v>
      </c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7" t="s">
        <v>243</v>
      </c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18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7"/>
      <c r="CX1" s="49"/>
    </row>
    <row r="2" spans="1:102" s="48" customFormat="1" ht="18" customHeight="1">
      <c r="A2" s="121"/>
      <c r="B2" s="121"/>
      <c r="C2" s="121"/>
      <c r="D2" s="121"/>
      <c r="E2" s="121"/>
      <c r="F2" s="588"/>
      <c r="G2" s="588"/>
      <c r="H2" s="588"/>
      <c r="I2" s="588"/>
      <c r="J2" s="588"/>
      <c r="K2" s="588"/>
      <c r="L2" s="588"/>
      <c r="M2" s="588"/>
      <c r="N2" s="121"/>
      <c r="O2" s="121"/>
      <c r="P2" s="121"/>
      <c r="Q2" s="121"/>
      <c r="R2" s="121"/>
      <c r="S2" s="189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197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BM2" s="627"/>
      <c r="BN2" s="627"/>
      <c r="BO2" s="627"/>
      <c r="BP2" s="627"/>
      <c r="BQ2" s="627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  <c r="CX2" s="49"/>
    </row>
    <row r="3" spans="1:115" s="28" customFormat="1" ht="23.25" customHeight="1" thickBot="1">
      <c r="A3" s="653" t="s">
        <v>128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189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197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7"/>
      <c r="BB3" s="627"/>
      <c r="BC3" s="627"/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  <c r="BO3" s="627"/>
      <c r="BP3" s="627"/>
      <c r="BQ3" s="627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7"/>
    </row>
    <row r="4" spans="1:103" s="24" customFormat="1" ht="15.75" customHeight="1" thickTop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136"/>
      <c r="T4" s="628" t="s">
        <v>32</v>
      </c>
      <c r="U4" s="629"/>
      <c r="V4" s="629"/>
      <c r="W4" s="629"/>
      <c r="X4" s="632" t="s">
        <v>4</v>
      </c>
      <c r="Y4" s="629"/>
      <c r="Z4" s="629"/>
      <c r="AA4" s="633"/>
      <c r="AB4" s="632" t="s">
        <v>5</v>
      </c>
      <c r="AC4" s="629"/>
      <c r="AD4" s="629"/>
      <c r="AE4" s="633"/>
      <c r="AF4" s="629" t="s">
        <v>6</v>
      </c>
      <c r="AG4" s="629"/>
      <c r="AH4" s="629"/>
      <c r="AI4" s="642"/>
      <c r="AJ4" s="193"/>
      <c r="AK4" s="608" t="s">
        <v>46</v>
      </c>
      <c r="AL4" s="609"/>
      <c r="AM4" s="609"/>
      <c r="AN4" s="609"/>
      <c r="AO4" s="612" t="s">
        <v>8</v>
      </c>
      <c r="AP4" s="609"/>
      <c r="AQ4" s="609"/>
      <c r="AR4" s="613"/>
      <c r="AS4" s="612" t="s">
        <v>227</v>
      </c>
      <c r="AT4" s="609"/>
      <c r="AU4" s="609"/>
      <c r="AV4" s="613"/>
      <c r="AW4" s="609" t="s">
        <v>228</v>
      </c>
      <c r="AX4" s="609"/>
      <c r="AY4" s="609"/>
      <c r="AZ4" s="616"/>
      <c r="BA4" s="194"/>
      <c r="BB4" s="589" t="s">
        <v>47</v>
      </c>
      <c r="BC4" s="509"/>
      <c r="BD4" s="509"/>
      <c r="BE4" s="509"/>
      <c r="BF4" s="513" t="s">
        <v>48</v>
      </c>
      <c r="BG4" s="509"/>
      <c r="BH4" s="509"/>
      <c r="BI4" s="514"/>
      <c r="BJ4" s="513" t="s">
        <v>49</v>
      </c>
      <c r="BK4" s="509"/>
      <c r="BL4" s="509"/>
      <c r="BM4" s="514"/>
      <c r="BN4" s="509" t="s">
        <v>50</v>
      </c>
      <c r="BO4" s="509"/>
      <c r="BP4" s="509"/>
      <c r="BQ4" s="510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7"/>
      <c r="CL4" s="507"/>
      <c r="CM4" s="507"/>
      <c r="CN4" s="507"/>
      <c r="CO4" s="507"/>
      <c r="CP4" s="508"/>
      <c r="CQ4" s="508"/>
      <c r="CR4" s="508"/>
      <c r="CS4" s="508"/>
      <c r="CT4" s="508"/>
      <c r="CU4" s="25"/>
      <c r="CV4" s="25"/>
      <c r="CW4" s="25"/>
      <c r="CX4" s="25"/>
      <c r="CY4" s="25"/>
    </row>
    <row r="5" spans="1:100" ht="17.25" customHeight="1" thickBot="1">
      <c r="A5" s="121"/>
      <c r="B5" s="688" t="s">
        <v>233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121"/>
      <c r="S5" s="121"/>
      <c r="T5" s="630"/>
      <c r="U5" s="631"/>
      <c r="V5" s="631"/>
      <c r="W5" s="631"/>
      <c r="X5" s="634"/>
      <c r="Y5" s="631"/>
      <c r="Z5" s="631"/>
      <c r="AA5" s="635"/>
      <c r="AB5" s="634"/>
      <c r="AC5" s="631"/>
      <c r="AD5" s="631"/>
      <c r="AE5" s="635"/>
      <c r="AF5" s="631"/>
      <c r="AG5" s="631"/>
      <c r="AH5" s="631"/>
      <c r="AI5" s="643"/>
      <c r="AJ5" s="195"/>
      <c r="AK5" s="610"/>
      <c r="AL5" s="611"/>
      <c r="AM5" s="611"/>
      <c r="AN5" s="611"/>
      <c r="AO5" s="614"/>
      <c r="AP5" s="611"/>
      <c r="AQ5" s="611"/>
      <c r="AR5" s="615"/>
      <c r="AS5" s="614"/>
      <c r="AT5" s="611"/>
      <c r="AU5" s="611"/>
      <c r="AV5" s="615"/>
      <c r="AW5" s="611"/>
      <c r="AX5" s="611"/>
      <c r="AY5" s="611"/>
      <c r="AZ5" s="617"/>
      <c r="BA5" s="196"/>
      <c r="BB5" s="590"/>
      <c r="BC5" s="511"/>
      <c r="BD5" s="511"/>
      <c r="BE5" s="511"/>
      <c r="BF5" s="515"/>
      <c r="BG5" s="511"/>
      <c r="BH5" s="511"/>
      <c r="BI5" s="516"/>
      <c r="BJ5" s="515"/>
      <c r="BK5" s="511"/>
      <c r="BL5" s="511"/>
      <c r="BM5" s="516"/>
      <c r="BN5" s="511"/>
      <c r="BO5" s="511"/>
      <c r="BP5" s="511"/>
      <c r="BQ5" s="512"/>
      <c r="CA5" s="26"/>
      <c r="CB5" s="27"/>
      <c r="CC5" s="27"/>
      <c r="CD5" s="27"/>
      <c r="CE5" s="27"/>
      <c r="CF5" s="26"/>
      <c r="CG5" s="27"/>
      <c r="CH5" s="27"/>
      <c r="CI5" s="27"/>
      <c r="CJ5" s="27"/>
      <c r="CK5" s="26"/>
      <c r="CL5" s="27"/>
      <c r="CM5" s="27"/>
      <c r="CN5" s="27"/>
      <c r="CO5" s="27"/>
      <c r="CP5" s="26"/>
      <c r="CQ5" s="27"/>
      <c r="CR5" s="27"/>
      <c r="CS5" s="27"/>
      <c r="CT5" s="27"/>
      <c r="CU5" s="21"/>
      <c r="CV5" s="21"/>
    </row>
    <row r="6" spans="1:100" s="86" customFormat="1" ht="18" customHeight="1">
      <c r="A6" s="121"/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121"/>
      <c r="S6" s="121"/>
      <c r="T6" s="138">
        <v>43191</v>
      </c>
      <c r="U6" s="139">
        <f>T6</f>
        <v>43191</v>
      </c>
      <c r="V6" s="497" t="str">
        <f>VLOOKUP('H30ごみ収集計画'!F15,'尾向･不土野･尾八重ルート'!$W$52:$X$66,2,0)</f>
        <v>   </v>
      </c>
      <c r="W6" s="498"/>
      <c r="X6" s="140">
        <f>T6+30</f>
        <v>43221</v>
      </c>
      <c r="Y6" s="139">
        <f>X6</f>
        <v>43221</v>
      </c>
      <c r="Z6" s="497" t="str">
        <f>VLOOKUP('H30ごみ収集計画'!O15,'尾向･不土野･尾八重ルート'!$W$52:$X$66,2,0)</f>
        <v>   </v>
      </c>
      <c r="AA6" s="498"/>
      <c r="AB6" s="140">
        <f>X6+31</f>
        <v>43252</v>
      </c>
      <c r="AC6" s="139">
        <f>AB6</f>
        <v>43252</v>
      </c>
      <c r="AD6" s="497" t="str">
        <f>VLOOKUP('H30ごみ収集計画'!X15,'尾向･不土野･尾八重ルート'!$W$52:$X$66,2,0)</f>
        <v>   </v>
      </c>
      <c r="AE6" s="498"/>
      <c r="AF6" s="140">
        <f>AB6+30</f>
        <v>43282</v>
      </c>
      <c r="AG6" s="139">
        <f>AF6</f>
        <v>43282</v>
      </c>
      <c r="AH6" s="497" t="str">
        <f>VLOOKUP('H30ごみ収集計画'!AG15,'尾向･不土野･尾八重ルート'!$W$52:$X$66,2,0)</f>
        <v>   </v>
      </c>
      <c r="AI6" s="505"/>
      <c r="AJ6" s="39"/>
      <c r="AK6" s="138">
        <f>AF6+31</f>
        <v>43313</v>
      </c>
      <c r="AL6" s="139">
        <f>AK6</f>
        <v>43313</v>
      </c>
      <c r="AM6" s="517" t="str">
        <f>VLOOKUP('H30ごみ収集計画'!AP15,'尾向･不土野･尾八重ルート'!$W$52:$X$66,2,0)</f>
        <v>可燃ごみ</v>
      </c>
      <c r="AN6" s="518"/>
      <c r="AO6" s="140">
        <f>AK6+31</f>
        <v>43344</v>
      </c>
      <c r="AP6" s="139">
        <f>AO6</f>
        <v>43344</v>
      </c>
      <c r="AQ6" s="497" t="str">
        <f>VLOOKUP('H30ごみ収集計画'!AY15,'尾向･不土野･尾八重ルート'!$W$52:$X$66,2,0)</f>
        <v>   </v>
      </c>
      <c r="AR6" s="498"/>
      <c r="AS6" s="140">
        <f>AO6+30</f>
        <v>43374</v>
      </c>
      <c r="AT6" s="139">
        <f>AS6</f>
        <v>43374</v>
      </c>
      <c r="AU6" s="497" t="str">
        <f>VLOOKUP('H30ごみ収集計画'!BH15,'尾向･不土野･尾八重ルート'!$W$52:$X$66,2,0)</f>
        <v>   </v>
      </c>
      <c r="AV6" s="498"/>
      <c r="AW6" s="140">
        <f>AS6+31</f>
        <v>43405</v>
      </c>
      <c r="AX6" s="139">
        <f>AW6</f>
        <v>43405</v>
      </c>
      <c r="AY6" s="497" t="str">
        <f>VLOOKUP('H30ごみ収集計画'!BQ15,'尾向･不土野･尾八重ルート'!$W$52:$X$66,2,0)</f>
        <v>   </v>
      </c>
      <c r="AZ6" s="505"/>
      <c r="BA6" s="191"/>
      <c r="BB6" s="138">
        <f>AW6+30</f>
        <v>43435</v>
      </c>
      <c r="BC6" s="139">
        <f>BB6</f>
        <v>43435</v>
      </c>
      <c r="BD6" s="497" t="str">
        <f>VLOOKUP('H30ごみ収集計画'!BZ15,'尾向･不土野･尾八重ルート'!$W$52:$X$66,2,0)</f>
        <v>   </v>
      </c>
      <c r="BE6" s="498"/>
      <c r="BF6" s="140">
        <f>BB6+31</f>
        <v>43466</v>
      </c>
      <c r="BG6" s="139">
        <f>BF6</f>
        <v>43466</v>
      </c>
      <c r="BH6" s="522" t="s">
        <v>53</v>
      </c>
      <c r="BI6" s="523"/>
      <c r="BJ6" s="140">
        <f>BF6+31</f>
        <v>43497</v>
      </c>
      <c r="BK6" s="139">
        <f>BJ6</f>
        <v>43497</v>
      </c>
      <c r="BL6" s="689" t="str">
        <f>VLOOKUP('H30ごみ収集計画'!CR15,'尾向･不土野･尾八重ルート'!$W$52:$X$66,2,0)</f>
        <v>資源ごみ</v>
      </c>
      <c r="BM6" s="690"/>
      <c r="BN6" s="140">
        <f>BJ6+28</f>
        <v>43525</v>
      </c>
      <c r="BO6" s="139">
        <f>BN6</f>
        <v>43525</v>
      </c>
      <c r="BP6" s="689" t="str">
        <f>VLOOKUP('H30ごみ収集計画'!DA15,'尾向･不土野･尾八重ルート'!$W$52:$X$66,2,0)</f>
        <v>資源ごみ</v>
      </c>
      <c r="BQ6" s="691"/>
      <c r="CA6" s="141"/>
      <c r="CB6" s="142"/>
      <c r="CC6" s="142"/>
      <c r="CD6" s="142"/>
      <c r="CE6" s="142"/>
      <c r="CF6" s="141"/>
      <c r="CG6" s="142"/>
      <c r="CH6" s="142"/>
      <c r="CI6" s="142"/>
      <c r="CJ6" s="142"/>
      <c r="CK6" s="141"/>
      <c r="CL6" s="142"/>
      <c r="CM6" s="142"/>
      <c r="CN6" s="142"/>
      <c r="CO6" s="142"/>
      <c r="CP6" s="141"/>
      <c r="CQ6" s="142"/>
      <c r="CR6" s="142"/>
      <c r="CS6" s="142"/>
      <c r="CT6" s="142"/>
      <c r="CU6" s="142"/>
      <c r="CV6" s="142"/>
    </row>
    <row r="7" spans="1:100" s="86" customFormat="1" ht="18" customHeight="1">
      <c r="A7" s="121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121"/>
      <c r="S7" s="121"/>
      <c r="T7" s="143">
        <f>T6+1</f>
        <v>43192</v>
      </c>
      <c r="U7" s="144">
        <f aca="true" t="shared" si="0" ref="U7:U35">T7</f>
        <v>43192</v>
      </c>
      <c r="V7" s="522" t="str">
        <f>VLOOKUP('H30ごみ収集計画'!F16,'尾向･不土野･尾八重ルート'!$W$52:$X$66,2,0)</f>
        <v>   </v>
      </c>
      <c r="W7" s="523"/>
      <c r="X7" s="145">
        <f>X6+1</f>
        <v>43222</v>
      </c>
      <c r="Y7" s="144">
        <f aca="true" t="shared" si="1" ref="Y7:Y36">X7</f>
        <v>43222</v>
      </c>
      <c r="Z7" s="520" t="str">
        <f>VLOOKUP('H30ごみ収集計画'!O16,'尾向･不土野･尾八重ルート'!$W$52:$X$66,2,0)</f>
        <v>可燃ごみ</v>
      </c>
      <c r="AA7" s="521"/>
      <c r="AB7" s="145">
        <f>AB6+1</f>
        <v>43253</v>
      </c>
      <c r="AC7" s="144">
        <f aca="true" t="shared" si="2" ref="AC7:AC35">AB7</f>
        <v>43253</v>
      </c>
      <c r="AD7" s="522" t="str">
        <f>VLOOKUP('H30ごみ収集計画'!X16,'尾向･不土野･尾八重ルート'!$W$52:$X$66,2,0)</f>
        <v>   </v>
      </c>
      <c r="AE7" s="523"/>
      <c r="AF7" s="145">
        <f>AF6+1</f>
        <v>43283</v>
      </c>
      <c r="AG7" s="144">
        <f aca="true" t="shared" si="3" ref="AG7:AG36">AF7</f>
        <v>43283</v>
      </c>
      <c r="AH7" s="522" t="str">
        <f>VLOOKUP('H30ごみ収集計画'!AG16,'尾向･不土野･尾八重ルート'!$W$52:$X$66,2,0)</f>
        <v>   </v>
      </c>
      <c r="AI7" s="525"/>
      <c r="AJ7" s="39"/>
      <c r="AK7" s="143">
        <f>AK6+1</f>
        <v>43314</v>
      </c>
      <c r="AL7" s="144">
        <f aca="true" t="shared" si="4" ref="AL7:AL36">AK7</f>
        <v>43314</v>
      </c>
      <c r="AM7" s="522" t="str">
        <f>VLOOKUP('H30ごみ収集計画'!AP16,'尾向･不土野･尾八重ルート'!$W$52:$X$66,2,0)</f>
        <v>   </v>
      </c>
      <c r="AN7" s="523"/>
      <c r="AO7" s="145">
        <f>AO6+1</f>
        <v>43345</v>
      </c>
      <c r="AP7" s="144">
        <f aca="true" t="shared" si="5" ref="AP7:AP35">AO7</f>
        <v>43345</v>
      </c>
      <c r="AQ7" s="522" t="str">
        <f>VLOOKUP('H30ごみ収集計画'!AY16,'尾向･不土野･尾八重ルート'!$W$52:$X$66,2,0)</f>
        <v>   </v>
      </c>
      <c r="AR7" s="523"/>
      <c r="AS7" s="145">
        <f>AS6+1</f>
        <v>43375</v>
      </c>
      <c r="AT7" s="144">
        <f aca="true" t="shared" si="6" ref="AT7:AT36">AS7</f>
        <v>43375</v>
      </c>
      <c r="AU7" s="522" t="str">
        <f>VLOOKUP('H30ごみ収集計画'!BH16,'尾向･不土野･尾八重ルート'!$W$52:$X$66,2,0)</f>
        <v>   </v>
      </c>
      <c r="AV7" s="523"/>
      <c r="AW7" s="145">
        <f>AW6+1</f>
        <v>43406</v>
      </c>
      <c r="AX7" s="144">
        <f aca="true" t="shared" si="7" ref="AX7:AX35">AW7</f>
        <v>43406</v>
      </c>
      <c r="AY7" s="522" t="str">
        <f>VLOOKUP('H30ごみ収集計画'!BQ16,'尾向･不土野･尾八重ルート'!$W$52:$X$66,2,0)</f>
        <v>   </v>
      </c>
      <c r="AZ7" s="525"/>
      <c r="BB7" s="143">
        <f>BB6+1</f>
        <v>43436</v>
      </c>
      <c r="BC7" s="144">
        <f aca="true" t="shared" si="8" ref="BC7:BC36">BB7</f>
        <v>43436</v>
      </c>
      <c r="BD7" s="522" t="str">
        <f>VLOOKUP('H30ごみ収集計画'!BZ16,'尾向･不土野･尾八重ルート'!$W$52:$X$66,2,0)</f>
        <v>   </v>
      </c>
      <c r="BE7" s="523"/>
      <c r="BF7" s="145">
        <f>BF6+1</f>
        <v>43467</v>
      </c>
      <c r="BG7" s="144">
        <f aca="true" t="shared" si="9" ref="BG7:BG36">BF7</f>
        <v>43467</v>
      </c>
      <c r="BH7" s="522" t="s">
        <v>53</v>
      </c>
      <c r="BI7" s="523"/>
      <c r="BJ7" s="145">
        <f>BJ6+1</f>
        <v>43498</v>
      </c>
      <c r="BK7" s="144">
        <f aca="true" t="shared" si="10" ref="BK7:BK33">BJ7</f>
        <v>43498</v>
      </c>
      <c r="BL7" s="522" t="str">
        <f>VLOOKUP('H30ごみ収集計画'!CR16,'尾向･不土野･尾八重ルート'!$W$52:$X$66,2,0)</f>
        <v>   </v>
      </c>
      <c r="BM7" s="523"/>
      <c r="BN7" s="145">
        <f>BN6+1</f>
        <v>43526</v>
      </c>
      <c r="BO7" s="144">
        <f aca="true" t="shared" si="11" ref="BO7:BO36">BN7</f>
        <v>43526</v>
      </c>
      <c r="BP7" s="522" t="str">
        <f>VLOOKUP('H30ごみ収集計画'!DA16,'尾向･不土野･尾八重ルート'!$W$52:$X$66,2,0)</f>
        <v>   </v>
      </c>
      <c r="BQ7" s="525"/>
      <c r="CA7" s="141"/>
      <c r="CB7" s="142"/>
      <c r="CC7" s="142"/>
      <c r="CD7" s="142"/>
      <c r="CE7" s="142"/>
      <c r="CF7" s="141"/>
      <c r="CG7" s="142"/>
      <c r="CH7" s="142"/>
      <c r="CI7" s="142"/>
      <c r="CJ7" s="142"/>
      <c r="CK7" s="141"/>
      <c r="CL7" s="142"/>
      <c r="CM7" s="142"/>
      <c r="CN7" s="142"/>
      <c r="CO7" s="142"/>
      <c r="CP7" s="141"/>
      <c r="CQ7" s="142"/>
      <c r="CR7" s="142"/>
      <c r="CS7" s="142"/>
      <c r="CT7" s="142"/>
      <c r="CU7" s="142"/>
      <c r="CV7" s="142"/>
    </row>
    <row r="8" spans="1:100" s="86" customFormat="1" ht="18" customHeight="1">
      <c r="A8" s="121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121"/>
      <c r="S8" s="121"/>
      <c r="T8" s="143">
        <f aca="true" t="shared" si="12" ref="T8:T35">T7+1</f>
        <v>43193</v>
      </c>
      <c r="U8" s="144">
        <f t="shared" si="0"/>
        <v>43193</v>
      </c>
      <c r="V8" s="522" t="str">
        <f>VLOOKUP('H30ごみ収集計画'!F17,'尾向･不土野･尾八重ルート'!$W$52:$X$66,2,0)</f>
        <v>   </v>
      </c>
      <c r="W8" s="523"/>
      <c r="X8" s="145">
        <f aca="true" t="shared" si="13" ref="X8:X35">X7+1</f>
        <v>43223</v>
      </c>
      <c r="Y8" s="144">
        <f t="shared" si="1"/>
        <v>43223</v>
      </c>
      <c r="Z8" s="522" t="str">
        <f>VLOOKUP('H30ごみ収集計画'!O17,'尾向･不土野･尾八重ルート'!$W$52:$X$66,2,0)</f>
        <v>   </v>
      </c>
      <c r="AA8" s="523"/>
      <c r="AB8" s="145">
        <f aca="true" t="shared" si="14" ref="AB8:AB35">AB7+1</f>
        <v>43254</v>
      </c>
      <c r="AC8" s="144">
        <f t="shared" si="2"/>
        <v>43254</v>
      </c>
      <c r="AD8" s="522" t="str">
        <f>VLOOKUP('H30ごみ収集計画'!X17,'尾向･不土野･尾八重ルート'!$W$52:$X$66,2,0)</f>
        <v>   </v>
      </c>
      <c r="AE8" s="523"/>
      <c r="AF8" s="145">
        <f aca="true" t="shared" si="15" ref="AF8:AF36">AF7+1</f>
        <v>43284</v>
      </c>
      <c r="AG8" s="144">
        <f t="shared" si="3"/>
        <v>43284</v>
      </c>
      <c r="AH8" s="522" t="str">
        <f>VLOOKUP('H30ごみ収集計画'!AG17,'尾向･不土野･尾八重ルート'!$W$52:$X$66,2,0)</f>
        <v>   </v>
      </c>
      <c r="AI8" s="525"/>
      <c r="AJ8" s="39"/>
      <c r="AK8" s="143">
        <f aca="true" t="shared" si="16" ref="AK8:AK35">AK7+1</f>
        <v>43315</v>
      </c>
      <c r="AL8" s="144">
        <f t="shared" si="4"/>
        <v>43315</v>
      </c>
      <c r="AM8" s="522" t="str">
        <f>VLOOKUP('H30ごみ収集計画'!AP17,'尾向･不土野･尾八重ルート'!$W$52:$X$66,2,0)</f>
        <v>   </v>
      </c>
      <c r="AN8" s="523"/>
      <c r="AO8" s="145">
        <f aca="true" t="shared" si="17" ref="AO8:AO32">AO7+1</f>
        <v>43346</v>
      </c>
      <c r="AP8" s="144">
        <f t="shared" si="5"/>
        <v>43346</v>
      </c>
      <c r="AQ8" s="522" t="str">
        <f>VLOOKUP('H30ごみ収集計画'!AY17,'尾向･不土野･尾八重ルート'!$W$52:$X$66,2,0)</f>
        <v>   </v>
      </c>
      <c r="AR8" s="523"/>
      <c r="AS8" s="145">
        <f aca="true" t="shared" si="18" ref="AS8:AS36">AS7+1</f>
        <v>43376</v>
      </c>
      <c r="AT8" s="144">
        <f t="shared" si="6"/>
        <v>43376</v>
      </c>
      <c r="AU8" s="520" t="str">
        <f>VLOOKUP('H30ごみ収集計画'!BH17,'尾向･不土野･尾八重ルート'!$W$52:$X$66,2,0)</f>
        <v>可燃ごみ</v>
      </c>
      <c r="AV8" s="521"/>
      <c r="AW8" s="145">
        <f aca="true" t="shared" si="19" ref="AW8:AW32">AW7+1</f>
        <v>43407</v>
      </c>
      <c r="AX8" s="144">
        <f t="shared" si="7"/>
        <v>43407</v>
      </c>
      <c r="AY8" s="522" t="str">
        <f>VLOOKUP('H30ごみ収集計画'!BQ17,'尾向･不土野･尾八重ルート'!$W$52:$X$66,2,0)</f>
        <v>   </v>
      </c>
      <c r="AZ8" s="525"/>
      <c r="BA8" s="191"/>
      <c r="BB8" s="143">
        <f aca="true" t="shared" si="20" ref="BB8:BB35">BB7+1</f>
        <v>43437</v>
      </c>
      <c r="BC8" s="144">
        <f t="shared" si="8"/>
        <v>43437</v>
      </c>
      <c r="BD8" s="522" t="str">
        <f>VLOOKUP('H30ごみ収集計画'!BZ17,'尾向･不土野･尾八重ルート'!$W$52:$X$66,2,0)</f>
        <v>   </v>
      </c>
      <c r="BE8" s="523"/>
      <c r="BF8" s="145">
        <f aca="true" t="shared" si="21" ref="BF8:BF36">BF7+1</f>
        <v>43468</v>
      </c>
      <c r="BG8" s="144">
        <f t="shared" si="9"/>
        <v>43468</v>
      </c>
      <c r="BH8" s="522" t="s">
        <v>53</v>
      </c>
      <c r="BI8" s="523"/>
      <c r="BJ8" s="145">
        <f aca="true" t="shared" si="22" ref="BJ8:BJ32">BJ7+1</f>
        <v>43499</v>
      </c>
      <c r="BK8" s="144">
        <f t="shared" si="10"/>
        <v>43499</v>
      </c>
      <c r="BL8" s="522" t="str">
        <f>VLOOKUP('H30ごみ収集計画'!CR17,'尾向･不土野･尾八重ルート'!$W$52:$X$66,2,0)</f>
        <v>   </v>
      </c>
      <c r="BM8" s="523"/>
      <c r="BN8" s="145">
        <f aca="true" t="shared" si="23" ref="BN8:BN36">BN7+1</f>
        <v>43527</v>
      </c>
      <c r="BO8" s="144">
        <f t="shared" si="11"/>
        <v>43527</v>
      </c>
      <c r="BP8" s="522" t="str">
        <f>VLOOKUP('H30ごみ収集計画'!DA17,'尾向･不土野･尾八重ルート'!$W$52:$X$66,2,0)</f>
        <v>   </v>
      </c>
      <c r="BQ8" s="525"/>
      <c r="CA8" s="141"/>
      <c r="CB8" s="142"/>
      <c r="CC8" s="142"/>
      <c r="CD8" s="142"/>
      <c r="CE8" s="142"/>
      <c r="CF8" s="141"/>
      <c r="CG8" s="142"/>
      <c r="CH8" s="142"/>
      <c r="CI8" s="142"/>
      <c r="CJ8" s="142"/>
      <c r="CK8" s="141"/>
      <c r="CL8" s="142"/>
      <c r="CM8" s="142"/>
      <c r="CN8" s="142"/>
      <c r="CO8" s="142"/>
      <c r="CP8" s="141"/>
      <c r="CQ8" s="142"/>
      <c r="CR8" s="142"/>
      <c r="CS8" s="142"/>
      <c r="CT8" s="142"/>
      <c r="CU8" s="142"/>
      <c r="CV8" s="142"/>
    </row>
    <row r="9" spans="1:100" s="86" customFormat="1" ht="18" customHeight="1">
      <c r="A9" s="620" t="s">
        <v>229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121"/>
      <c r="T9" s="143">
        <f t="shared" si="12"/>
        <v>43194</v>
      </c>
      <c r="U9" s="144">
        <f t="shared" si="0"/>
        <v>43194</v>
      </c>
      <c r="V9" s="520" t="str">
        <f>VLOOKUP('H30ごみ収集計画'!F18,'尾向･不土野･尾八重ルート'!$W$52:$X$66,2,0)</f>
        <v>可燃ごみ</v>
      </c>
      <c r="W9" s="521"/>
      <c r="X9" s="145">
        <f t="shared" si="13"/>
        <v>43224</v>
      </c>
      <c r="Y9" s="144">
        <f t="shared" si="1"/>
        <v>43224</v>
      </c>
      <c r="Z9" s="522" t="str">
        <f>VLOOKUP('H30ごみ収集計画'!O18,'尾向･不土野･尾八重ルート'!$W$52:$X$66,2,0)</f>
        <v>   </v>
      </c>
      <c r="AA9" s="523"/>
      <c r="AB9" s="145">
        <f t="shared" si="14"/>
        <v>43255</v>
      </c>
      <c r="AC9" s="144">
        <f t="shared" si="2"/>
        <v>43255</v>
      </c>
      <c r="AD9" s="522" t="str">
        <f>VLOOKUP('H30ごみ収集計画'!X18,'尾向･不土野･尾八重ルート'!$W$52:$X$66,2,0)</f>
        <v>   </v>
      </c>
      <c r="AE9" s="523"/>
      <c r="AF9" s="145">
        <f t="shared" si="15"/>
        <v>43285</v>
      </c>
      <c r="AG9" s="144">
        <f t="shared" si="3"/>
        <v>43285</v>
      </c>
      <c r="AH9" s="520" t="str">
        <f>VLOOKUP('H30ごみ収集計画'!AG18,'尾向･不土野･尾八重ルート'!$W$52:$X$66,2,0)</f>
        <v>可燃ごみ</v>
      </c>
      <c r="AI9" s="524"/>
      <c r="AJ9" s="39"/>
      <c r="AK9" s="143">
        <f t="shared" si="16"/>
        <v>43316</v>
      </c>
      <c r="AL9" s="144">
        <f t="shared" si="4"/>
        <v>43316</v>
      </c>
      <c r="AM9" s="522" t="str">
        <f>VLOOKUP('H30ごみ収集計画'!AP18,'尾向･不土野･尾八重ルート'!$W$52:$X$66,2,0)</f>
        <v>   </v>
      </c>
      <c r="AN9" s="523"/>
      <c r="AO9" s="145">
        <f t="shared" si="17"/>
        <v>43347</v>
      </c>
      <c r="AP9" s="144">
        <f t="shared" si="5"/>
        <v>43347</v>
      </c>
      <c r="AQ9" s="522" t="str">
        <f>VLOOKUP('H30ごみ収集計画'!AY18,'尾向･不土野･尾八重ルート'!$W$52:$X$66,2,0)</f>
        <v>   </v>
      </c>
      <c r="AR9" s="523"/>
      <c r="AS9" s="145">
        <f t="shared" si="18"/>
        <v>43377</v>
      </c>
      <c r="AT9" s="144">
        <f t="shared" si="6"/>
        <v>43377</v>
      </c>
      <c r="AU9" s="522" t="str">
        <f>VLOOKUP('H30ごみ収集計画'!BH18,'尾向･不土野･尾八重ルート'!$W$52:$X$66,2,0)</f>
        <v>   </v>
      </c>
      <c r="AV9" s="523"/>
      <c r="AW9" s="145">
        <f t="shared" si="19"/>
        <v>43408</v>
      </c>
      <c r="AX9" s="144">
        <f t="shared" si="7"/>
        <v>43408</v>
      </c>
      <c r="AY9" s="522" t="str">
        <f>VLOOKUP('H30ごみ収集計画'!BQ18,'尾向･不土野･尾八重ルート'!$W$52:$X$66,2,0)</f>
        <v>   </v>
      </c>
      <c r="AZ9" s="525"/>
      <c r="BA9" s="191"/>
      <c r="BB9" s="143">
        <f t="shared" si="20"/>
        <v>43438</v>
      </c>
      <c r="BC9" s="144">
        <f t="shared" si="8"/>
        <v>43438</v>
      </c>
      <c r="BD9" s="522" t="str">
        <f>VLOOKUP('H30ごみ収集計画'!BZ18,'尾向･不土野･尾八重ルート'!$W$52:$X$66,2,0)</f>
        <v>   </v>
      </c>
      <c r="BE9" s="523"/>
      <c r="BF9" s="145">
        <f t="shared" si="21"/>
        <v>43469</v>
      </c>
      <c r="BG9" s="144">
        <f t="shared" si="9"/>
        <v>43469</v>
      </c>
      <c r="BH9" s="522" t="str">
        <f>VLOOKUP('H30ごみ収集計画'!CI18,'尾向･不土野･尾八重ルート'!$W$52:$X$66,2,0)</f>
        <v>   </v>
      </c>
      <c r="BI9" s="523"/>
      <c r="BJ9" s="145">
        <f t="shared" si="22"/>
        <v>43500</v>
      </c>
      <c r="BK9" s="144">
        <f t="shared" si="10"/>
        <v>43500</v>
      </c>
      <c r="BL9" s="522" t="str">
        <f>VLOOKUP('H30ごみ収集計画'!CR18,'尾向･不土野･尾八重ルート'!$W$52:$X$66,2,0)</f>
        <v>   </v>
      </c>
      <c r="BM9" s="523"/>
      <c r="BN9" s="145">
        <f t="shared" si="23"/>
        <v>43528</v>
      </c>
      <c r="BO9" s="144">
        <f t="shared" si="11"/>
        <v>43528</v>
      </c>
      <c r="BP9" s="522" t="str">
        <f>VLOOKUP('H30ごみ収集計画'!DA18,'尾向･不土野･尾八重ルート'!$W$52:$X$66,2,0)</f>
        <v>   </v>
      </c>
      <c r="BQ9" s="525"/>
      <c r="CA9" s="141"/>
      <c r="CB9" s="142"/>
      <c r="CC9" s="142"/>
      <c r="CD9" s="142"/>
      <c r="CE9" s="142"/>
      <c r="CF9" s="141"/>
      <c r="CG9" s="142"/>
      <c r="CH9" s="142"/>
      <c r="CI9" s="142"/>
      <c r="CJ9" s="142"/>
      <c r="CK9" s="141"/>
      <c r="CL9" s="142"/>
      <c r="CM9" s="142"/>
      <c r="CN9" s="142"/>
      <c r="CO9" s="142"/>
      <c r="CP9" s="141"/>
      <c r="CQ9" s="142"/>
      <c r="CR9" s="142"/>
      <c r="CS9" s="142"/>
      <c r="CT9" s="142"/>
      <c r="CU9" s="142"/>
      <c r="CV9" s="142"/>
    </row>
    <row r="10" spans="1:100" s="86" customFormat="1" ht="18" customHeight="1">
      <c r="A10" s="620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121"/>
      <c r="T10" s="143">
        <f t="shared" si="12"/>
        <v>43195</v>
      </c>
      <c r="U10" s="144">
        <f t="shared" si="0"/>
        <v>43195</v>
      </c>
      <c r="V10" s="522" t="str">
        <f>VLOOKUP('H30ごみ収集計画'!F19,'尾向･不土野･尾八重ルート'!$W$52:$X$66,2,0)</f>
        <v>   </v>
      </c>
      <c r="W10" s="523"/>
      <c r="X10" s="145">
        <f t="shared" si="13"/>
        <v>43225</v>
      </c>
      <c r="Y10" s="144">
        <f t="shared" si="1"/>
        <v>43225</v>
      </c>
      <c r="Z10" s="522" t="str">
        <f>VLOOKUP('H30ごみ収集計画'!O19,'尾向･不土野･尾八重ルート'!$W$52:$X$66,2,0)</f>
        <v>   </v>
      </c>
      <c r="AA10" s="523"/>
      <c r="AB10" s="145">
        <f t="shared" si="14"/>
        <v>43256</v>
      </c>
      <c r="AC10" s="144">
        <f t="shared" si="2"/>
        <v>43256</v>
      </c>
      <c r="AD10" s="522" t="str">
        <f>VLOOKUP('H30ごみ収集計画'!X19,'尾向･不土野･尾八重ルート'!$W$52:$X$66,2,0)</f>
        <v>   </v>
      </c>
      <c r="AE10" s="523"/>
      <c r="AF10" s="145">
        <f t="shared" si="15"/>
        <v>43286</v>
      </c>
      <c r="AG10" s="144">
        <f t="shared" si="3"/>
        <v>43286</v>
      </c>
      <c r="AH10" s="522" t="str">
        <f>VLOOKUP('H30ごみ収集計画'!AG19,'尾向･不土野･尾八重ルート'!$W$52:$X$66,2,0)</f>
        <v>   </v>
      </c>
      <c r="AI10" s="525"/>
      <c r="AJ10" s="39"/>
      <c r="AK10" s="143">
        <f t="shared" si="16"/>
        <v>43317</v>
      </c>
      <c r="AL10" s="144">
        <f t="shared" si="4"/>
        <v>43317</v>
      </c>
      <c r="AM10" s="522" t="str">
        <f>VLOOKUP('H30ごみ収集計画'!AP19,'尾向･不土野･尾八重ルート'!$W$52:$X$66,2,0)</f>
        <v>   </v>
      </c>
      <c r="AN10" s="523"/>
      <c r="AO10" s="145">
        <f t="shared" si="17"/>
        <v>43348</v>
      </c>
      <c r="AP10" s="144">
        <f t="shared" si="5"/>
        <v>43348</v>
      </c>
      <c r="AQ10" s="520" t="str">
        <f>VLOOKUP('H30ごみ収集計画'!AY19,'尾向･不土野･尾八重ルート'!$W$52:$X$66,2,0)</f>
        <v>可燃ごみ</v>
      </c>
      <c r="AR10" s="521"/>
      <c r="AS10" s="145">
        <f t="shared" si="18"/>
        <v>43378</v>
      </c>
      <c r="AT10" s="144">
        <f t="shared" si="6"/>
        <v>43378</v>
      </c>
      <c r="AU10" s="522" t="str">
        <f>VLOOKUP('H30ごみ収集計画'!BH19,'尾向･不土野･尾八重ルート'!$W$52:$X$66,2,0)</f>
        <v>   </v>
      </c>
      <c r="AV10" s="523"/>
      <c r="AW10" s="145">
        <f t="shared" si="19"/>
        <v>43409</v>
      </c>
      <c r="AX10" s="144">
        <f t="shared" si="7"/>
        <v>43409</v>
      </c>
      <c r="AY10" s="522" t="str">
        <f>VLOOKUP('H30ごみ収集計画'!BQ19,'尾向･不土野･尾八重ルート'!$W$52:$X$66,2,0)</f>
        <v>   </v>
      </c>
      <c r="AZ10" s="525"/>
      <c r="BA10" s="191"/>
      <c r="BB10" s="143">
        <f t="shared" si="20"/>
        <v>43439</v>
      </c>
      <c r="BC10" s="144">
        <f t="shared" si="8"/>
        <v>43439</v>
      </c>
      <c r="BD10" s="520" t="str">
        <f>VLOOKUP('H30ごみ収集計画'!BZ19,'尾向･不土野･尾八重ルート'!$W$52:$X$66,2,0)</f>
        <v>可燃ごみ</v>
      </c>
      <c r="BE10" s="521"/>
      <c r="BF10" s="145">
        <f t="shared" si="21"/>
        <v>43470</v>
      </c>
      <c r="BG10" s="144">
        <f t="shared" si="9"/>
        <v>43470</v>
      </c>
      <c r="BH10" s="520" t="str">
        <f>VLOOKUP('H30ごみ収集計画'!CI19,'尾向･不土野･尾八重ルート'!$W$52:$X$66,2,0)</f>
        <v>可燃ごみ</v>
      </c>
      <c r="BI10" s="521"/>
      <c r="BJ10" s="145">
        <f t="shared" si="22"/>
        <v>43501</v>
      </c>
      <c r="BK10" s="144">
        <f t="shared" si="10"/>
        <v>43501</v>
      </c>
      <c r="BL10" s="522" t="str">
        <f>VLOOKUP('H30ごみ収集計画'!CR19,'尾向･不土野･尾八重ルート'!$W$52:$X$66,2,0)</f>
        <v>   </v>
      </c>
      <c r="BM10" s="523"/>
      <c r="BN10" s="145">
        <f t="shared" si="23"/>
        <v>43529</v>
      </c>
      <c r="BO10" s="144">
        <f t="shared" si="11"/>
        <v>43529</v>
      </c>
      <c r="BP10" s="522" t="str">
        <f>VLOOKUP('H30ごみ収集計画'!DA19,'尾向･不土野･尾八重ルート'!$W$52:$X$66,2,0)</f>
        <v>   </v>
      </c>
      <c r="BQ10" s="525"/>
      <c r="CA10" s="141"/>
      <c r="CB10" s="142"/>
      <c r="CC10" s="142"/>
      <c r="CD10" s="142"/>
      <c r="CE10" s="142"/>
      <c r="CF10" s="141"/>
      <c r="CG10" s="142"/>
      <c r="CH10" s="142"/>
      <c r="CI10" s="142"/>
      <c r="CJ10" s="142"/>
      <c r="CK10" s="141"/>
      <c r="CL10" s="142"/>
      <c r="CM10" s="142"/>
      <c r="CN10" s="142"/>
      <c r="CO10" s="142"/>
      <c r="CP10" s="141"/>
      <c r="CQ10" s="142"/>
      <c r="CR10" s="142"/>
      <c r="CS10" s="142"/>
      <c r="CT10" s="142"/>
      <c r="CU10" s="142"/>
      <c r="CV10" s="142"/>
    </row>
    <row r="11" spans="1:100" s="86" customFormat="1" ht="18" customHeight="1">
      <c r="A11" s="683" t="s">
        <v>186</v>
      </c>
      <c r="B11" s="684"/>
      <c r="C11" s="684"/>
      <c r="D11" s="684"/>
      <c r="E11" s="686" t="s">
        <v>187</v>
      </c>
      <c r="F11" s="686"/>
      <c r="G11" s="686"/>
      <c r="H11" s="686"/>
      <c r="I11" s="684" t="s">
        <v>188</v>
      </c>
      <c r="J11" s="684"/>
      <c r="K11" s="684"/>
      <c r="L11" s="684"/>
      <c r="M11" s="684"/>
      <c r="N11" s="684"/>
      <c r="O11" s="684"/>
      <c r="P11" s="684"/>
      <c r="Q11" s="204"/>
      <c r="R11" s="205"/>
      <c r="S11" s="137"/>
      <c r="T11" s="143">
        <f t="shared" si="12"/>
        <v>43196</v>
      </c>
      <c r="U11" s="144">
        <f t="shared" si="0"/>
        <v>43196</v>
      </c>
      <c r="V11" s="522" t="str">
        <f>VLOOKUP('H30ごみ収集計画'!F20,'尾向･不土野･尾八重ルート'!$W$52:$X$66,2,0)</f>
        <v>   </v>
      </c>
      <c r="W11" s="523"/>
      <c r="X11" s="145">
        <f t="shared" si="13"/>
        <v>43226</v>
      </c>
      <c r="Y11" s="144">
        <f t="shared" si="1"/>
        <v>43226</v>
      </c>
      <c r="Z11" s="522" t="str">
        <f>VLOOKUP('H30ごみ収集計画'!O20,'尾向･不土野･尾八重ルート'!$W$52:$X$66,2,0)</f>
        <v>   </v>
      </c>
      <c r="AA11" s="523"/>
      <c r="AB11" s="145">
        <f t="shared" si="14"/>
        <v>43257</v>
      </c>
      <c r="AC11" s="144">
        <f t="shared" si="2"/>
        <v>43257</v>
      </c>
      <c r="AD11" s="520" t="str">
        <f>VLOOKUP('H30ごみ収集計画'!X20,'尾向･不土野･尾八重ルート'!$W$52:$X$66,2,0)</f>
        <v>可燃ごみ</v>
      </c>
      <c r="AE11" s="521"/>
      <c r="AF11" s="145">
        <f t="shared" si="15"/>
        <v>43287</v>
      </c>
      <c r="AG11" s="144">
        <f t="shared" si="3"/>
        <v>43287</v>
      </c>
      <c r="AH11" s="522" t="str">
        <f>VLOOKUP('H30ごみ収集計画'!AG20,'尾向･不土野･尾八重ルート'!$W$52:$X$66,2,0)</f>
        <v>   </v>
      </c>
      <c r="AI11" s="525"/>
      <c r="AJ11" s="39"/>
      <c r="AK11" s="143">
        <f t="shared" si="16"/>
        <v>43318</v>
      </c>
      <c r="AL11" s="144">
        <f t="shared" si="4"/>
        <v>43318</v>
      </c>
      <c r="AM11" s="522" t="str">
        <f>VLOOKUP('H30ごみ収集計画'!AP20,'尾向･不土野･尾八重ルート'!$W$52:$X$66,2,0)</f>
        <v>   </v>
      </c>
      <c r="AN11" s="523"/>
      <c r="AO11" s="145">
        <f t="shared" si="17"/>
        <v>43349</v>
      </c>
      <c r="AP11" s="144">
        <f t="shared" si="5"/>
        <v>43349</v>
      </c>
      <c r="AQ11" s="522" t="str">
        <f>VLOOKUP('H30ごみ収集計画'!AY20,'尾向･不土野･尾八重ルート'!$W$52:$X$66,2,0)</f>
        <v>   </v>
      </c>
      <c r="AR11" s="523"/>
      <c r="AS11" s="145">
        <f t="shared" si="18"/>
        <v>43379</v>
      </c>
      <c r="AT11" s="144">
        <f t="shared" si="6"/>
        <v>43379</v>
      </c>
      <c r="AU11" s="522" t="str">
        <f>VLOOKUP('H30ごみ収集計画'!BH20,'尾向･不土野･尾八重ルート'!$W$52:$X$66,2,0)</f>
        <v>   </v>
      </c>
      <c r="AV11" s="523"/>
      <c r="AW11" s="145">
        <f t="shared" si="19"/>
        <v>43410</v>
      </c>
      <c r="AX11" s="144">
        <f t="shared" si="7"/>
        <v>43410</v>
      </c>
      <c r="AY11" s="522" t="str">
        <f>VLOOKUP('H30ごみ収集計画'!BQ20,'尾向･不土野･尾八重ルート'!$W$52:$X$66,2,0)</f>
        <v>   </v>
      </c>
      <c r="AZ11" s="525"/>
      <c r="BA11" s="191"/>
      <c r="BB11" s="143">
        <f t="shared" si="20"/>
        <v>43440</v>
      </c>
      <c r="BC11" s="144">
        <f t="shared" si="8"/>
        <v>43440</v>
      </c>
      <c r="BD11" s="522" t="str">
        <f>VLOOKUP('H30ごみ収集計画'!BZ20,'尾向･不土野･尾八重ルート'!$W$52:$X$66,2,0)</f>
        <v>   </v>
      </c>
      <c r="BE11" s="523"/>
      <c r="BF11" s="145">
        <f t="shared" si="21"/>
        <v>43471</v>
      </c>
      <c r="BG11" s="144">
        <f t="shared" si="9"/>
        <v>43471</v>
      </c>
      <c r="BH11" s="540" t="str">
        <f>VLOOKUP('H30ごみ収集計画'!CI20,'尾向･不土野･尾八重ルート'!$W$52:$X$66,2,0)</f>
        <v>   </v>
      </c>
      <c r="BI11" s="541"/>
      <c r="BJ11" s="145">
        <f t="shared" si="22"/>
        <v>43502</v>
      </c>
      <c r="BK11" s="144">
        <f t="shared" si="10"/>
        <v>43502</v>
      </c>
      <c r="BL11" s="520" t="str">
        <f>VLOOKUP('H30ごみ収集計画'!CR20,'尾向･不土野･尾八重ルート'!$W$52:$X$66,2,0)</f>
        <v>可燃ごみ</v>
      </c>
      <c r="BM11" s="521"/>
      <c r="BN11" s="145">
        <f t="shared" si="23"/>
        <v>43530</v>
      </c>
      <c r="BO11" s="144">
        <f t="shared" si="11"/>
        <v>43530</v>
      </c>
      <c r="BP11" s="520" t="str">
        <f>VLOOKUP('H30ごみ収集計画'!DA20,'尾向･不土野･尾八重ルート'!$W$52:$X$66,2,0)</f>
        <v>可燃ごみ</v>
      </c>
      <c r="BQ11" s="524"/>
      <c r="CA11" s="141"/>
      <c r="CB11" s="142"/>
      <c r="CC11" s="142"/>
      <c r="CD11" s="142"/>
      <c r="CE11" s="142"/>
      <c r="CF11" s="141"/>
      <c r="CG11" s="142"/>
      <c r="CH11" s="142"/>
      <c r="CI11" s="142"/>
      <c r="CJ11" s="142"/>
      <c r="CK11" s="141"/>
      <c r="CL11" s="142"/>
      <c r="CM11" s="142"/>
      <c r="CN11" s="142"/>
      <c r="CO11" s="142"/>
      <c r="CP11" s="141"/>
      <c r="CQ11" s="142"/>
      <c r="CR11" s="142"/>
      <c r="CS11" s="142"/>
      <c r="CT11" s="142"/>
      <c r="CU11" s="142"/>
      <c r="CV11" s="142"/>
    </row>
    <row r="12" spans="1:100" s="86" customFormat="1" ht="18" customHeight="1">
      <c r="A12" s="682"/>
      <c r="B12" s="591"/>
      <c r="C12" s="591"/>
      <c r="D12" s="591"/>
      <c r="E12" s="584"/>
      <c r="F12" s="584"/>
      <c r="G12" s="584"/>
      <c r="H12" s="584"/>
      <c r="I12" s="591"/>
      <c r="J12" s="591"/>
      <c r="K12" s="591"/>
      <c r="L12" s="591"/>
      <c r="M12" s="591"/>
      <c r="N12" s="591"/>
      <c r="O12" s="591"/>
      <c r="P12" s="591"/>
      <c r="Q12" s="210"/>
      <c r="R12" s="211"/>
      <c r="S12" s="137"/>
      <c r="T12" s="143">
        <f t="shared" si="12"/>
        <v>43197</v>
      </c>
      <c r="U12" s="144">
        <f t="shared" si="0"/>
        <v>43197</v>
      </c>
      <c r="V12" s="522" t="str">
        <f>VLOOKUP('H30ごみ収集計画'!F21,'尾向･不土野･尾八重ルート'!$W$52:$X$66,2,0)</f>
        <v>   </v>
      </c>
      <c r="W12" s="523"/>
      <c r="X12" s="145">
        <f t="shared" si="13"/>
        <v>43227</v>
      </c>
      <c r="Y12" s="144">
        <f t="shared" si="1"/>
        <v>43227</v>
      </c>
      <c r="Z12" s="522" t="str">
        <f>VLOOKUP('H30ごみ収集計画'!O21,'尾向･不土野･尾八重ルート'!$W$52:$X$66,2,0)</f>
        <v>   </v>
      </c>
      <c r="AA12" s="523"/>
      <c r="AB12" s="145">
        <f t="shared" si="14"/>
        <v>43258</v>
      </c>
      <c r="AC12" s="144">
        <f t="shared" si="2"/>
        <v>43258</v>
      </c>
      <c r="AD12" s="522" t="str">
        <f>VLOOKUP('H30ごみ収集計画'!X21,'尾向･不土野･尾八重ルート'!$W$52:$X$66,2,0)</f>
        <v>   </v>
      </c>
      <c r="AE12" s="523"/>
      <c r="AF12" s="145">
        <f t="shared" si="15"/>
        <v>43288</v>
      </c>
      <c r="AG12" s="144">
        <f t="shared" si="3"/>
        <v>43288</v>
      </c>
      <c r="AH12" s="522" t="str">
        <f>VLOOKUP('H30ごみ収集計画'!AG21,'尾向･不土野･尾八重ルート'!$W$52:$X$66,2,0)</f>
        <v>   </v>
      </c>
      <c r="AI12" s="525"/>
      <c r="AJ12" s="39"/>
      <c r="AK12" s="143">
        <f t="shared" si="16"/>
        <v>43319</v>
      </c>
      <c r="AL12" s="144">
        <f t="shared" si="4"/>
        <v>43319</v>
      </c>
      <c r="AM12" s="522" t="str">
        <f>VLOOKUP('H30ごみ収集計画'!AP21,'尾向･不土野･尾八重ルート'!$W$52:$X$66,2,0)</f>
        <v>   </v>
      </c>
      <c r="AN12" s="523"/>
      <c r="AO12" s="145">
        <f t="shared" si="17"/>
        <v>43350</v>
      </c>
      <c r="AP12" s="144">
        <f t="shared" si="5"/>
        <v>43350</v>
      </c>
      <c r="AQ12" s="522" t="str">
        <f>VLOOKUP('H30ごみ収集計画'!AY21,'尾向･不土野･尾八重ルート'!$W$52:$X$66,2,0)</f>
        <v>   </v>
      </c>
      <c r="AR12" s="523"/>
      <c r="AS12" s="145">
        <f t="shared" si="18"/>
        <v>43380</v>
      </c>
      <c r="AT12" s="144">
        <f t="shared" si="6"/>
        <v>43380</v>
      </c>
      <c r="AU12" s="540" t="str">
        <f>VLOOKUP('H30ごみ収集計画'!BH21,'尾向･不土野･尾八重ルート'!$W$52:$X$66,2,0)</f>
        <v>   </v>
      </c>
      <c r="AV12" s="541"/>
      <c r="AW12" s="145">
        <f t="shared" si="19"/>
        <v>43411</v>
      </c>
      <c r="AX12" s="144">
        <f t="shared" si="7"/>
        <v>43411</v>
      </c>
      <c r="AY12" s="520" t="str">
        <f>VLOOKUP('H30ごみ収集計画'!BQ21,'尾向･不土野･尾八重ルート'!$W$52:$X$66,2,0)</f>
        <v>可燃ごみ</v>
      </c>
      <c r="AZ12" s="524"/>
      <c r="BA12" s="191"/>
      <c r="BB12" s="143">
        <f t="shared" si="20"/>
        <v>43441</v>
      </c>
      <c r="BC12" s="144">
        <f t="shared" si="8"/>
        <v>43441</v>
      </c>
      <c r="BD12" s="522" t="str">
        <f>VLOOKUP('H30ごみ収集計画'!BZ21,'尾向･不土野･尾八重ルート'!$W$52:$X$66,2,0)</f>
        <v>   </v>
      </c>
      <c r="BE12" s="523"/>
      <c r="BF12" s="145">
        <f t="shared" si="21"/>
        <v>43472</v>
      </c>
      <c r="BG12" s="144">
        <f t="shared" si="9"/>
        <v>43472</v>
      </c>
      <c r="BH12" s="522" t="str">
        <f>VLOOKUP('H30ごみ収集計画'!CI21,'尾向･不土野･尾八重ルート'!$W$52:$X$66,2,0)</f>
        <v>   </v>
      </c>
      <c r="BI12" s="523"/>
      <c r="BJ12" s="145">
        <f t="shared" si="22"/>
        <v>43503</v>
      </c>
      <c r="BK12" s="144">
        <f t="shared" si="10"/>
        <v>43503</v>
      </c>
      <c r="BL12" s="522" t="str">
        <f>VLOOKUP('H30ごみ収集計画'!CR21,'尾向･不土野･尾八重ルート'!$W$52:$X$66,2,0)</f>
        <v>   </v>
      </c>
      <c r="BM12" s="523"/>
      <c r="BN12" s="145">
        <f t="shared" si="23"/>
        <v>43531</v>
      </c>
      <c r="BO12" s="144">
        <f t="shared" si="11"/>
        <v>43531</v>
      </c>
      <c r="BP12" s="522" t="str">
        <f>VLOOKUP('H30ごみ収集計画'!DA21,'尾向･不土野･尾八重ルート'!$W$52:$X$66,2,0)</f>
        <v>   </v>
      </c>
      <c r="BQ12" s="525"/>
      <c r="CA12" s="141"/>
      <c r="CB12" s="142"/>
      <c r="CC12" s="142"/>
      <c r="CD12" s="142"/>
      <c r="CE12" s="142"/>
      <c r="CF12" s="141"/>
      <c r="CG12" s="142"/>
      <c r="CH12" s="142"/>
      <c r="CI12" s="142"/>
      <c r="CJ12" s="142"/>
      <c r="CK12" s="141"/>
      <c r="CL12" s="142"/>
      <c r="CM12" s="142"/>
      <c r="CN12" s="142"/>
      <c r="CO12" s="142"/>
      <c r="CP12" s="141"/>
      <c r="CQ12" s="142"/>
      <c r="CR12" s="142"/>
      <c r="CS12" s="142"/>
      <c r="CT12" s="142"/>
      <c r="CU12" s="142"/>
      <c r="CV12" s="142"/>
    </row>
    <row r="13" spans="1:100" s="86" customFormat="1" ht="18" customHeight="1">
      <c r="A13" s="682" t="s">
        <v>189</v>
      </c>
      <c r="B13" s="591"/>
      <c r="C13" s="591"/>
      <c r="D13" s="591"/>
      <c r="E13" s="591"/>
      <c r="F13" s="591"/>
      <c r="G13" s="591"/>
      <c r="H13" s="591"/>
      <c r="I13" s="591" t="s">
        <v>190</v>
      </c>
      <c r="J13" s="591"/>
      <c r="K13" s="591"/>
      <c r="L13" s="591" t="s">
        <v>191</v>
      </c>
      <c r="M13" s="591"/>
      <c r="N13" s="591"/>
      <c r="O13" s="591"/>
      <c r="P13" s="591" t="s">
        <v>192</v>
      </c>
      <c r="Q13" s="591"/>
      <c r="R13" s="694"/>
      <c r="S13" s="174"/>
      <c r="T13" s="143">
        <f t="shared" si="12"/>
        <v>43198</v>
      </c>
      <c r="U13" s="144">
        <f t="shared" si="0"/>
        <v>43198</v>
      </c>
      <c r="V13" s="540" t="str">
        <f>VLOOKUP('H30ごみ収集計画'!F22,'尾向･不土野･尾八重ルート'!$W$52:$X$66,2,0)</f>
        <v>   </v>
      </c>
      <c r="W13" s="541"/>
      <c r="X13" s="145">
        <f t="shared" si="13"/>
        <v>43228</v>
      </c>
      <c r="Y13" s="144">
        <f t="shared" si="1"/>
        <v>43228</v>
      </c>
      <c r="Z13" s="522" t="str">
        <f>VLOOKUP('H30ごみ収集計画'!O22,'尾向･不土野･尾八重ルート'!$W$52:$X$66,2,0)</f>
        <v>   </v>
      </c>
      <c r="AA13" s="523"/>
      <c r="AB13" s="145">
        <f t="shared" si="14"/>
        <v>43259</v>
      </c>
      <c r="AC13" s="144">
        <f t="shared" si="2"/>
        <v>43259</v>
      </c>
      <c r="AD13" s="528" t="str">
        <f>VLOOKUP('H30ごみ収集計画'!X22,'尾向･不土野･尾八重ルート'!$W$52:$X$66,2,0)</f>
        <v>資源ごみ</v>
      </c>
      <c r="AE13" s="529"/>
      <c r="AF13" s="145">
        <f t="shared" si="15"/>
        <v>43289</v>
      </c>
      <c r="AG13" s="144">
        <f t="shared" si="3"/>
        <v>43289</v>
      </c>
      <c r="AH13" s="540" t="str">
        <f>VLOOKUP('H30ごみ収集計画'!AG22,'尾向･不土野･尾八重ルート'!$W$52:$X$66,2,0)</f>
        <v>   </v>
      </c>
      <c r="AI13" s="544"/>
      <c r="AJ13" s="39"/>
      <c r="AK13" s="143">
        <f t="shared" si="16"/>
        <v>43320</v>
      </c>
      <c r="AL13" s="144">
        <f t="shared" si="4"/>
        <v>43320</v>
      </c>
      <c r="AM13" s="520" t="str">
        <f>VLOOKUP('H30ごみ収集計画'!AP22,'尾向･不土野･尾八重ルート'!$W$52:$X$66,2,0)</f>
        <v>可燃ごみ</v>
      </c>
      <c r="AN13" s="521"/>
      <c r="AO13" s="145">
        <f t="shared" si="17"/>
        <v>43351</v>
      </c>
      <c r="AP13" s="144">
        <f t="shared" si="5"/>
        <v>43351</v>
      </c>
      <c r="AQ13" s="522" t="str">
        <f>VLOOKUP('H30ごみ収集計画'!AY22,'尾向･不土野･尾八重ルート'!$W$52:$X$66,2,0)</f>
        <v>   </v>
      </c>
      <c r="AR13" s="523"/>
      <c r="AS13" s="145">
        <f t="shared" si="18"/>
        <v>43381</v>
      </c>
      <c r="AT13" s="144">
        <f t="shared" si="6"/>
        <v>43381</v>
      </c>
      <c r="AU13" s="522" t="str">
        <f>VLOOKUP('H30ごみ収集計画'!BH22,'尾向･不土野･尾八重ルート'!$W$52:$X$66,2,0)</f>
        <v>   </v>
      </c>
      <c r="AV13" s="523"/>
      <c r="AW13" s="145">
        <f t="shared" si="19"/>
        <v>43412</v>
      </c>
      <c r="AX13" s="144">
        <f t="shared" si="7"/>
        <v>43412</v>
      </c>
      <c r="AY13" s="522" t="str">
        <f>VLOOKUP('H30ごみ収集計画'!BQ22,'尾向･不土野･尾八重ルート'!$W$52:$X$66,2,0)</f>
        <v>   </v>
      </c>
      <c r="AZ13" s="525"/>
      <c r="BA13" s="191"/>
      <c r="BB13" s="143">
        <f t="shared" si="20"/>
        <v>43442</v>
      </c>
      <c r="BC13" s="144">
        <f t="shared" si="8"/>
        <v>43442</v>
      </c>
      <c r="BD13" s="522" t="str">
        <f>VLOOKUP('H30ごみ収集計画'!BZ22,'尾向･不土野･尾八重ルート'!$W$52:$X$66,2,0)</f>
        <v>   </v>
      </c>
      <c r="BE13" s="523"/>
      <c r="BF13" s="145">
        <f t="shared" si="21"/>
        <v>43473</v>
      </c>
      <c r="BG13" s="144">
        <f t="shared" si="9"/>
        <v>43473</v>
      </c>
      <c r="BH13" s="522" t="str">
        <f>VLOOKUP('H30ごみ収集計画'!CI22,'尾向･不土野･尾八重ルート'!$W$52:$X$66,2,0)</f>
        <v>   </v>
      </c>
      <c r="BI13" s="523"/>
      <c r="BJ13" s="145">
        <f t="shared" si="22"/>
        <v>43504</v>
      </c>
      <c r="BK13" s="144">
        <f t="shared" si="10"/>
        <v>43504</v>
      </c>
      <c r="BL13" s="522" t="str">
        <f>VLOOKUP('H30ごみ収集計画'!CR22,'尾向･不土野･尾八重ルート'!$W$52:$X$66,2,0)</f>
        <v>   </v>
      </c>
      <c r="BM13" s="523"/>
      <c r="BN13" s="145">
        <f t="shared" si="23"/>
        <v>43532</v>
      </c>
      <c r="BO13" s="144">
        <f t="shared" si="11"/>
        <v>43532</v>
      </c>
      <c r="BP13" s="522" t="str">
        <f>VLOOKUP('H30ごみ収集計画'!DA22,'尾向･不土野･尾八重ルート'!$W$52:$X$66,2,0)</f>
        <v>   </v>
      </c>
      <c r="BQ13" s="525"/>
      <c r="CA13" s="141"/>
      <c r="CB13" s="142"/>
      <c r="CC13" s="142"/>
      <c r="CD13" s="142"/>
      <c r="CE13" s="142"/>
      <c r="CF13" s="141"/>
      <c r="CG13" s="142"/>
      <c r="CH13" s="142"/>
      <c r="CI13" s="142"/>
      <c r="CJ13" s="142"/>
      <c r="CK13" s="141"/>
      <c r="CL13" s="142"/>
      <c r="CM13" s="142"/>
      <c r="CN13" s="142"/>
      <c r="CO13" s="142"/>
      <c r="CP13" s="141"/>
      <c r="CQ13" s="142"/>
      <c r="CR13" s="142"/>
      <c r="CS13" s="142"/>
      <c r="CT13" s="142"/>
      <c r="CU13" s="142"/>
      <c r="CV13" s="142"/>
    </row>
    <row r="14" spans="1:100" s="86" customFormat="1" ht="18" customHeight="1">
      <c r="A14" s="685"/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693"/>
      <c r="S14" s="175"/>
      <c r="T14" s="143">
        <f t="shared" si="12"/>
        <v>43199</v>
      </c>
      <c r="U14" s="144">
        <f t="shared" si="0"/>
        <v>43199</v>
      </c>
      <c r="V14" s="522" t="str">
        <f>VLOOKUP('H30ごみ収集計画'!F23,'尾向･不土野･尾八重ルート'!$W$52:$X$66,2,0)</f>
        <v>   </v>
      </c>
      <c r="W14" s="523"/>
      <c r="X14" s="145">
        <f t="shared" si="13"/>
        <v>43229</v>
      </c>
      <c r="Y14" s="144">
        <f t="shared" si="1"/>
        <v>43229</v>
      </c>
      <c r="Z14" s="520" t="str">
        <f>VLOOKUP('H30ごみ収集計画'!O23,'尾向･不土野･尾八重ルート'!$W$52:$X$66,2,0)</f>
        <v>可燃ごみ</v>
      </c>
      <c r="AA14" s="521"/>
      <c r="AB14" s="145">
        <f t="shared" si="14"/>
        <v>43260</v>
      </c>
      <c r="AC14" s="144">
        <f t="shared" si="2"/>
        <v>43260</v>
      </c>
      <c r="AD14" s="522" t="str">
        <f>VLOOKUP('H30ごみ収集計画'!X23,'尾向･不土野･尾八重ルート'!$W$52:$X$66,2,0)</f>
        <v>   </v>
      </c>
      <c r="AE14" s="523"/>
      <c r="AF14" s="145">
        <f t="shared" si="15"/>
        <v>43290</v>
      </c>
      <c r="AG14" s="144">
        <f t="shared" si="3"/>
        <v>43290</v>
      </c>
      <c r="AH14" s="522" t="str">
        <f>VLOOKUP('H30ごみ収集計画'!AG23,'尾向･不土野･尾八重ルート'!$W$52:$X$66,2,0)</f>
        <v>   </v>
      </c>
      <c r="AI14" s="525"/>
      <c r="AJ14" s="39"/>
      <c r="AK14" s="143">
        <f t="shared" si="16"/>
        <v>43321</v>
      </c>
      <c r="AL14" s="144">
        <f t="shared" si="4"/>
        <v>43321</v>
      </c>
      <c r="AM14" s="522" t="str">
        <f>VLOOKUP('H30ごみ収集計画'!AP23,'尾向･不土野･尾八重ルート'!$W$52:$X$66,2,0)</f>
        <v>   </v>
      </c>
      <c r="AN14" s="523"/>
      <c r="AO14" s="145">
        <f t="shared" si="17"/>
        <v>43352</v>
      </c>
      <c r="AP14" s="144">
        <f t="shared" si="5"/>
        <v>43352</v>
      </c>
      <c r="AQ14" s="540" t="str">
        <f>VLOOKUP('H30ごみ収集計画'!AY23,'尾向･不土野･尾八重ルート'!$W$52:$X$66,2,0)</f>
        <v>   </v>
      </c>
      <c r="AR14" s="541"/>
      <c r="AS14" s="145">
        <f t="shared" si="18"/>
        <v>43382</v>
      </c>
      <c r="AT14" s="144">
        <f t="shared" si="6"/>
        <v>43382</v>
      </c>
      <c r="AU14" s="522" t="str">
        <f>VLOOKUP('H30ごみ収集計画'!BH23,'尾向･不土野･尾八重ルート'!$W$52:$X$66,2,0)</f>
        <v>   </v>
      </c>
      <c r="AV14" s="523"/>
      <c r="AW14" s="145">
        <f t="shared" si="19"/>
        <v>43413</v>
      </c>
      <c r="AX14" s="144">
        <f t="shared" si="7"/>
        <v>43413</v>
      </c>
      <c r="AY14" s="522" t="str">
        <f>VLOOKUP('H30ごみ収集計画'!BQ23,'尾向･不土野･尾八重ルート'!$W$52:$X$66,2,0)</f>
        <v>   </v>
      </c>
      <c r="AZ14" s="525"/>
      <c r="BA14" s="191"/>
      <c r="BB14" s="143">
        <f t="shared" si="20"/>
        <v>43443</v>
      </c>
      <c r="BC14" s="144">
        <f t="shared" si="8"/>
        <v>43443</v>
      </c>
      <c r="BD14" s="540" t="str">
        <f>VLOOKUP('H30ごみ収集計画'!BZ23,'尾向･不土野･尾八重ルート'!$W$52:$X$66,2,0)</f>
        <v>   </v>
      </c>
      <c r="BE14" s="541"/>
      <c r="BF14" s="145">
        <f t="shared" si="21"/>
        <v>43474</v>
      </c>
      <c r="BG14" s="144">
        <f t="shared" si="9"/>
        <v>43474</v>
      </c>
      <c r="BH14" s="520" t="str">
        <f>VLOOKUP('H30ごみ収集計画'!CI23,'尾向･不土野･尾八重ルート'!$W$52:$X$66,2,0)</f>
        <v>可燃ごみ</v>
      </c>
      <c r="BI14" s="521"/>
      <c r="BJ14" s="145">
        <f t="shared" si="22"/>
        <v>43505</v>
      </c>
      <c r="BK14" s="144">
        <f t="shared" si="10"/>
        <v>43505</v>
      </c>
      <c r="BL14" s="522" t="str">
        <f>VLOOKUP('H30ごみ収集計画'!CR23,'尾向･不土野･尾八重ルート'!$W$52:$X$66,2,0)</f>
        <v>   </v>
      </c>
      <c r="BM14" s="523"/>
      <c r="BN14" s="145">
        <f t="shared" si="23"/>
        <v>43533</v>
      </c>
      <c r="BO14" s="144">
        <f t="shared" si="11"/>
        <v>43533</v>
      </c>
      <c r="BP14" s="522" t="str">
        <f>VLOOKUP('H30ごみ収集計画'!DA23,'尾向･不土野･尾八重ルート'!$W$52:$X$66,2,0)</f>
        <v>   </v>
      </c>
      <c r="BQ14" s="525"/>
      <c r="CA14" s="141"/>
      <c r="CB14" s="142"/>
      <c r="CC14" s="142"/>
      <c r="CD14" s="142"/>
      <c r="CE14" s="142"/>
      <c r="CF14" s="141"/>
      <c r="CG14" s="142"/>
      <c r="CH14" s="142"/>
      <c r="CI14" s="142"/>
      <c r="CJ14" s="142"/>
      <c r="CK14" s="141"/>
      <c r="CL14" s="142"/>
      <c r="CM14" s="142"/>
      <c r="CN14" s="142"/>
      <c r="CO14" s="142"/>
      <c r="CP14" s="141"/>
      <c r="CQ14" s="142"/>
      <c r="CR14" s="142"/>
      <c r="CS14" s="142"/>
      <c r="CT14" s="142"/>
      <c r="CU14" s="142"/>
      <c r="CV14" s="142"/>
    </row>
    <row r="15" spans="1:100" s="86" customFormat="1" ht="18" customHeight="1">
      <c r="A15" s="683" t="s">
        <v>193</v>
      </c>
      <c r="B15" s="684"/>
      <c r="C15" s="684"/>
      <c r="D15" s="684"/>
      <c r="E15" s="686" t="s">
        <v>194</v>
      </c>
      <c r="F15" s="686"/>
      <c r="G15" s="686"/>
      <c r="H15" s="686"/>
      <c r="I15" s="684" t="s">
        <v>195</v>
      </c>
      <c r="J15" s="684"/>
      <c r="K15" s="684"/>
      <c r="L15" s="684"/>
      <c r="M15" s="684"/>
      <c r="N15" s="684"/>
      <c r="O15" s="684" t="s">
        <v>196</v>
      </c>
      <c r="P15" s="684"/>
      <c r="Q15" s="684"/>
      <c r="R15" s="692"/>
      <c r="S15" s="175"/>
      <c r="T15" s="143">
        <f t="shared" si="12"/>
        <v>43200</v>
      </c>
      <c r="U15" s="144">
        <f t="shared" si="0"/>
        <v>43200</v>
      </c>
      <c r="V15" s="522" t="str">
        <f>VLOOKUP('H30ごみ収集計画'!F24,'尾向･不土野･尾八重ルート'!$W$52:$X$66,2,0)</f>
        <v>   </v>
      </c>
      <c r="W15" s="523"/>
      <c r="X15" s="145">
        <f t="shared" si="13"/>
        <v>43230</v>
      </c>
      <c r="Y15" s="144">
        <f t="shared" si="1"/>
        <v>43230</v>
      </c>
      <c r="Z15" s="522" t="str">
        <f>VLOOKUP('H30ごみ収集計画'!O24,'尾向･不土野･尾八重ルート'!$W$52:$X$66,2,0)</f>
        <v>   </v>
      </c>
      <c r="AA15" s="523"/>
      <c r="AB15" s="145">
        <f t="shared" si="14"/>
        <v>43261</v>
      </c>
      <c r="AC15" s="144">
        <f t="shared" si="2"/>
        <v>43261</v>
      </c>
      <c r="AD15" s="540" t="str">
        <f>VLOOKUP('H30ごみ収集計画'!X24,'尾向･不土野･尾八重ルート'!$W$52:$X$66,2,0)</f>
        <v>   </v>
      </c>
      <c r="AE15" s="541"/>
      <c r="AF15" s="145">
        <f t="shared" si="15"/>
        <v>43291</v>
      </c>
      <c r="AG15" s="144">
        <f t="shared" si="3"/>
        <v>43291</v>
      </c>
      <c r="AH15" s="522" t="str">
        <f>VLOOKUP('H30ごみ収集計画'!AG24,'尾向･不土野･尾八重ルート'!$W$52:$X$66,2,0)</f>
        <v>   </v>
      </c>
      <c r="AI15" s="525"/>
      <c r="AJ15" s="39"/>
      <c r="AK15" s="143">
        <f t="shared" si="16"/>
        <v>43322</v>
      </c>
      <c r="AL15" s="144">
        <f t="shared" si="4"/>
        <v>43322</v>
      </c>
      <c r="AM15" s="528" t="str">
        <f>VLOOKUP('H30ごみ収集計画'!AP24,'尾向･不土野･尾八重ルート'!$W$52:$X$66,2,0)</f>
        <v>資源ごみ</v>
      </c>
      <c r="AN15" s="529"/>
      <c r="AO15" s="145">
        <f t="shared" si="17"/>
        <v>43353</v>
      </c>
      <c r="AP15" s="144">
        <f t="shared" si="5"/>
        <v>43353</v>
      </c>
      <c r="AQ15" s="522" t="str">
        <f>VLOOKUP('H30ごみ収集計画'!AY24,'尾向･不土野･尾八重ルート'!$W$52:$X$66,2,0)</f>
        <v>   </v>
      </c>
      <c r="AR15" s="523"/>
      <c r="AS15" s="145">
        <f t="shared" si="18"/>
        <v>43383</v>
      </c>
      <c r="AT15" s="144">
        <f t="shared" si="6"/>
        <v>43383</v>
      </c>
      <c r="AU15" s="520" t="str">
        <f>VLOOKUP('H30ごみ収集計画'!BH24,'尾向･不土野･尾八重ルート'!$W$52:$X$66,2,0)</f>
        <v>可燃ごみ</v>
      </c>
      <c r="AV15" s="521"/>
      <c r="AW15" s="145">
        <f t="shared" si="19"/>
        <v>43414</v>
      </c>
      <c r="AX15" s="144">
        <f t="shared" si="7"/>
        <v>43414</v>
      </c>
      <c r="AY15" s="522" t="str">
        <f>VLOOKUP('H30ごみ収集計画'!BQ24,'尾向･不土野･尾八重ルート'!$W$52:$X$66,2,0)</f>
        <v>   </v>
      </c>
      <c r="AZ15" s="525"/>
      <c r="BA15" s="191"/>
      <c r="BB15" s="143">
        <f t="shared" si="20"/>
        <v>43444</v>
      </c>
      <c r="BC15" s="144">
        <f t="shared" si="8"/>
        <v>43444</v>
      </c>
      <c r="BD15" s="522" t="str">
        <f>VLOOKUP('H30ごみ収集計画'!BZ24,'尾向･不土野･尾八重ルート'!$W$52:$X$66,2,0)</f>
        <v>   </v>
      </c>
      <c r="BE15" s="523"/>
      <c r="BF15" s="145">
        <f t="shared" si="21"/>
        <v>43475</v>
      </c>
      <c r="BG15" s="144">
        <f t="shared" si="9"/>
        <v>43475</v>
      </c>
      <c r="BH15" s="522" t="str">
        <f>VLOOKUP('H30ごみ収集計画'!CI24,'尾向･不土野･尾八重ルート'!$W$52:$X$66,2,0)</f>
        <v>   </v>
      </c>
      <c r="BI15" s="523"/>
      <c r="BJ15" s="145">
        <f t="shared" si="22"/>
        <v>43506</v>
      </c>
      <c r="BK15" s="144">
        <f t="shared" si="10"/>
        <v>43506</v>
      </c>
      <c r="BL15" s="540" t="str">
        <f>VLOOKUP('H30ごみ収集計画'!CR24,'尾向･不土野･尾八重ルート'!$W$52:$X$66,2,0)</f>
        <v>   </v>
      </c>
      <c r="BM15" s="541"/>
      <c r="BN15" s="145">
        <f t="shared" si="23"/>
        <v>43534</v>
      </c>
      <c r="BO15" s="144">
        <f t="shared" si="11"/>
        <v>43534</v>
      </c>
      <c r="BP15" s="540" t="str">
        <f>VLOOKUP('H30ごみ収集計画'!DA24,'尾向･不土野･尾八重ルート'!$W$52:$X$66,2,0)</f>
        <v>   </v>
      </c>
      <c r="BQ15" s="544"/>
      <c r="CA15" s="141"/>
      <c r="CB15" s="142"/>
      <c r="CC15" s="142"/>
      <c r="CD15" s="142"/>
      <c r="CE15" s="142"/>
      <c r="CF15" s="141"/>
      <c r="CG15" s="142"/>
      <c r="CH15" s="142"/>
      <c r="CI15" s="142"/>
      <c r="CJ15" s="142"/>
      <c r="CK15" s="141"/>
      <c r="CL15" s="142"/>
      <c r="CM15" s="142"/>
      <c r="CN15" s="142"/>
      <c r="CO15" s="142"/>
      <c r="CP15" s="141"/>
      <c r="CQ15" s="142"/>
      <c r="CR15" s="142"/>
      <c r="CS15" s="142"/>
      <c r="CT15" s="142"/>
      <c r="CU15" s="142"/>
      <c r="CV15" s="142"/>
    </row>
    <row r="16" spans="1:100" s="86" customFormat="1" ht="18" customHeight="1">
      <c r="A16" s="685"/>
      <c r="B16" s="592"/>
      <c r="C16" s="592"/>
      <c r="D16" s="592"/>
      <c r="E16" s="585"/>
      <c r="F16" s="585"/>
      <c r="G16" s="585"/>
      <c r="H16" s="585"/>
      <c r="I16" s="592"/>
      <c r="J16" s="592"/>
      <c r="K16" s="592"/>
      <c r="L16" s="592"/>
      <c r="M16" s="592"/>
      <c r="N16" s="592"/>
      <c r="O16" s="592"/>
      <c r="P16" s="592"/>
      <c r="Q16" s="592"/>
      <c r="R16" s="693"/>
      <c r="S16" s="175"/>
      <c r="T16" s="143">
        <f t="shared" si="12"/>
        <v>43201</v>
      </c>
      <c r="U16" s="144">
        <f t="shared" si="0"/>
        <v>43201</v>
      </c>
      <c r="V16" s="520" t="str">
        <f>VLOOKUP('H30ごみ収集計画'!F25,'尾向･不土野･尾八重ルート'!$W$52:$X$66,2,0)</f>
        <v>可燃ごみ</v>
      </c>
      <c r="W16" s="521"/>
      <c r="X16" s="145">
        <f t="shared" si="13"/>
        <v>43231</v>
      </c>
      <c r="Y16" s="144">
        <f t="shared" si="1"/>
        <v>43231</v>
      </c>
      <c r="Z16" s="528" t="str">
        <f>VLOOKUP('H30ごみ収集計画'!O25,'尾向･不土野･尾八重ルート'!$W$52:$X$66,2,0)</f>
        <v>資源ごみ</v>
      </c>
      <c r="AA16" s="529"/>
      <c r="AB16" s="145">
        <f t="shared" si="14"/>
        <v>43262</v>
      </c>
      <c r="AC16" s="144">
        <f t="shared" si="2"/>
        <v>43262</v>
      </c>
      <c r="AD16" s="522" t="str">
        <f>VLOOKUP('H30ごみ収集計画'!X25,'尾向･不土野･尾八重ルート'!$W$52:$X$66,2,0)</f>
        <v>   </v>
      </c>
      <c r="AE16" s="523"/>
      <c r="AF16" s="145">
        <f t="shared" si="15"/>
        <v>43292</v>
      </c>
      <c r="AG16" s="144">
        <f t="shared" si="3"/>
        <v>43292</v>
      </c>
      <c r="AH16" s="520" t="str">
        <f>VLOOKUP('H30ごみ収集計画'!AG25,'尾向･不土野･尾八重ルート'!$W$52:$X$66,2,0)</f>
        <v>可燃ごみ</v>
      </c>
      <c r="AI16" s="524"/>
      <c r="AJ16" s="39"/>
      <c r="AK16" s="143">
        <f t="shared" si="16"/>
        <v>43323</v>
      </c>
      <c r="AL16" s="144">
        <f t="shared" si="4"/>
        <v>43323</v>
      </c>
      <c r="AM16" s="522" t="str">
        <f>VLOOKUP('H30ごみ収集計画'!AP25,'尾向･不土野･尾八重ルート'!$W$52:$X$66,2,0)</f>
        <v>   </v>
      </c>
      <c r="AN16" s="523"/>
      <c r="AO16" s="145">
        <f t="shared" si="17"/>
        <v>43354</v>
      </c>
      <c r="AP16" s="144">
        <f t="shared" si="5"/>
        <v>43354</v>
      </c>
      <c r="AQ16" s="522" t="str">
        <f>VLOOKUP('H30ごみ収集計画'!AY25,'尾向･不土野･尾八重ルート'!$W$52:$X$66,2,0)</f>
        <v>   </v>
      </c>
      <c r="AR16" s="523"/>
      <c r="AS16" s="145">
        <f t="shared" si="18"/>
        <v>43384</v>
      </c>
      <c r="AT16" s="144">
        <f t="shared" si="6"/>
        <v>43384</v>
      </c>
      <c r="AU16" s="522" t="str">
        <f>VLOOKUP('H30ごみ収集計画'!BH25,'尾向･不土野･尾八重ルート'!$W$52:$X$66,2,0)</f>
        <v>   </v>
      </c>
      <c r="AV16" s="523"/>
      <c r="AW16" s="145">
        <f t="shared" si="19"/>
        <v>43415</v>
      </c>
      <c r="AX16" s="144">
        <f t="shared" si="7"/>
        <v>43415</v>
      </c>
      <c r="AY16" s="540" t="str">
        <f>VLOOKUP('H30ごみ収集計画'!BQ25,'尾向･不土野･尾八重ルート'!$W$52:$X$66,2,0)</f>
        <v>   </v>
      </c>
      <c r="AZ16" s="544"/>
      <c r="BA16" s="191"/>
      <c r="BB16" s="143">
        <f t="shared" si="20"/>
        <v>43445</v>
      </c>
      <c r="BC16" s="144">
        <f t="shared" si="8"/>
        <v>43445</v>
      </c>
      <c r="BD16" s="522" t="str">
        <f>VLOOKUP('H30ごみ収集計画'!BZ25,'尾向･不土野･尾八重ルート'!$W$52:$X$66,2,0)</f>
        <v>   </v>
      </c>
      <c r="BE16" s="523"/>
      <c r="BF16" s="145">
        <f t="shared" si="21"/>
        <v>43476</v>
      </c>
      <c r="BG16" s="144">
        <f t="shared" si="9"/>
        <v>43476</v>
      </c>
      <c r="BH16" s="534" t="str">
        <f>VLOOKUP('H30ごみ収集計画'!CI25,'尾向･不土野･尾八重ルート'!$W$52:$X$66,2,0)</f>
        <v>資源ごみ</v>
      </c>
      <c r="BI16" s="538"/>
      <c r="BJ16" s="145">
        <f t="shared" si="22"/>
        <v>43507</v>
      </c>
      <c r="BK16" s="144">
        <f t="shared" si="10"/>
        <v>43507</v>
      </c>
      <c r="BL16" s="522" t="str">
        <f>VLOOKUP('H30ごみ収集計画'!CR25,'尾向･不土野･尾八重ルート'!$W$52:$X$66,2,0)</f>
        <v>   </v>
      </c>
      <c r="BM16" s="523"/>
      <c r="BN16" s="145">
        <f t="shared" si="23"/>
        <v>43535</v>
      </c>
      <c r="BO16" s="144">
        <f t="shared" si="11"/>
        <v>43535</v>
      </c>
      <c r="BP16" s="522" t="str">
        <f>VLOOKUP('H30ごみ収集計画'!DA25,'尾向･不土野･尾八重ルート'!$W$52:$X$66,2,0)</f>
        <v>   </v>
      </c>
      <c r="BQ16" s="525"/>
      <c r="CA16" s="141"/>
      <c r="CB16" s="142"/>
      <c r="CC16" s="142"/>
      <c r="CD16" s="142"/>
      <c r="CE16" s="142"/>
      <c r="CF16" s="141"/>
      <c r="CG16" s="142"/>
      <c r="CH16" s="142"/>
      <c r="CI16" s="142"/>
      <c r="CJ16" s="142"/>
      <c r="CK16" s="141"/>
      <c r="CL16" s="142"/>
      <c r="CM16" s="142"/>
      <c r="CN16" s="142"/>
      <c r="CO16" s="142"/>
      <c r="CP16" s="141"/>
      <c r="CQ16" s="142"/>
      <c r="CR16" s="142"/>
      <c r="CS16" s="142"/>
      <c r="CT16" s="142"/>
      <c r="CU16" s="142"/>
      <c r="CV16" s="142"/>
    </row>
    <row r="17" spans="1:100" s="86" customFormat="1" ht="18" customHeight="1">
      <c r="A17" s="683" t="s">
        <v>197</v>
      </c>
      <c r="B17" s="684"/>
      <c r="C17" s="684"/>
      <c r="D17" s="684"/>
      <c r="E17" s="684" t="s">
        <v>198</v>
      </c>
      <c r="F17" s="684"/>
      <c r="G17" s="684"/>
      <c r="H17" s="686" t="s">
        <v>199</v>
      </c>
      <c r="I17" s="686"/>
      <c r="J17" s="686"/>
      <c r="K17" s="686"/>
      <c r="L17" s="684" t="s">
        <v>200</v>
      </c>
      <c r="M17" s="684"/>
      <c r="N17" s="684"/>
      <c r="O17" s="684"/>
      <c r="P17" s="684"/>
      <c r="Q17" s="684"/>
      <c r="R17" s="692"/>
      <c r="S17" s="175"/>
      <c r="T17" s="143">
        <f t="shared" si="12"/>
        <v>43202</v>
      </c>
      <c r="U17" s="144">
        <f t="shared" si="0"/>
        <v>43202</v>
      </c>
      <c r="V17" s="522" t="str">
        <f>VLOOKUP('H30ごみ収集計画'!F26,'尾向･不土野･尾八重ルート'!$W$52:$X$66,2,0)</f>
        <v>   </v>
      </c>
      <c r="W17" s="523"/>
      <c r="X17" s="145">
        <f t="shared" si="13"/>
        <v>43232</v>
      </c>
      <c r="Y17" s="144">
        <f t="shared" si="1"/>
        <v>43232</v>
      </c>
      <c r="Z17" s="522" t="str">
        <f>VLOOKUP('H30ごみ収集計画'!O26,'尾向･不土野･尾八重ルート'!$W$52:$X$66,2,0)</f>
        <v>   </v>
      </c>
      <c r="AA17" s="523"/>
      <c r="AB17" s="145">
        <f t="shared" si="14"/>
        <v>43263</v>
      </c>
      <c r="AC17" s="144">
        <f t="shared" si="2"/>
        <v>43263</v>
      </c>
      <c r="AD17" s="522" t="str">
        <f>VLOOKUP('H30ごみ収集計画'!X26,'尾向･不土野･尾八重ルート'!$W$52:$X$66,2,0)</f>
        <v>   </v>
      </c>
      <c r="AE17" s="523"/>
      <c r="AF17" s="145">
        <f t="shared" si="15"/>
        <v>43293</v>
      </c>
      <c r="AG17" s="144">
        <f t="shared" si="3"/>
        <v>43293</v>
      </c>
      <c r="AH17" s="522" t="str">
        <f>VLOOKUP('H30ごみ収集計画'!AG26,'尾向･不土野･尾八重ルート'!$W$52:$X$66,2,0)</f>
        <v>   </v>
      </c>
      <c r="AI17" s="525"/>
      <c r="AJ17" s="39"/>
      <c r="AK17" s="143">
        <f t="shared" si="16"/>
        <v>43324</v>
      </c>
      <c r="AL17" s="144">
        <f t="shared" si="4"/>
        <v>43324</v>
      </c>
      <c r="AM17" s="540" t="str">
        <f>VLOOKUP('H30ごみ収集計画'!AP26,'尾向･不土野･尾八重ルート'!$W$52:$X$66,2,0)</f>
        <v>   </v>
      </c>
      <c r="AN17" s="541"/>
      <c r="AO17" s="145">
        <f t="shared" si="17"/>
        <v>43355</v>
      </c>
      <c r="AP17" s="144">
        <f t="shared" si="5"/>
        <v>43355</v>
      </c>
      <c r="AQ17" s="520" t="str">
        <f>VLOOKUP('H30ごみ収集計画'!AY26,'尾向･不土野･尾八重ルート'!$W$52:$X$66,2,0)</f>
        <v>可燃ごみ</v>
      </c>
      <c r="AR17" s="521"/>
      <c r="AS17" s="145">
        <f t="shared" si="18"/>
        <v>43385</v>
      </c>
      <c r="AT17" s="144">
        <f t="shared" si="6"/>
        <v>43385</v>
      </c>
      <c r="AU17" s="528" t="str">
        <f>VLOOKUP('H30ごみ収集計画'!BH26,'尾向･不土野･尾八重ルート'!$W$52:$X$66,2,0)</f>
        <v>資源ごみ</v>
      </c>
      <c r="AV17" s="529"/>
      <c r="AW17" s="145">
        <f t="shared" si="19"/>
        <v>43416</v>
      </c>
      <c r="AX17" s="144">
        <f t="shared" si="7"/>
        <v>43416</v>
      </c>
      <c r="AY17" s="522" t="str">
        <f>VLOOKUP('H30ごみ収集計画'!BQ26,'尾向･不土野･尾八重ルート'!$W$52:$X$66,2,0)</f>
        <v>   </v>
      </c>
      <c r="AZ17" s="525"/>
      <c r="BA17" s="191"/>
      <c r="BB17" s="143">
        <f t="shared" si="20"/>
        <v>43446</v>
      </c>
      <c r="BC17" s="144">
        <f t="shared" si="8"/>
        <v>43446</v>
      </c>
      <c r="BD17" s="520" t="str">
        <f>VLOOKUP('H30ごみ収集計画'!BZ26,'尾向･不土野･尾八重ルート'!$W$52:$X$66,2,0)</f>
        <v>可燃ごみ</v>
      </c>
      <c r="BE17" s="521"/>
      <c r="BF17" s="145">
        <f t="shared" si="21"/>
        <v>43477</v>
      </c>
      <c r="BG17" s="144">
        <f t="shared" si="9"/>
        <v>43477</v>
      </c>
      <c r="BH17" s="522" t="str">
        <f>VLOOKUP('H30ごみ収集計画'!CI26,'尾向･不土野･尾八重ルート'!$W$52:$X$66,2,0)</f>
        <v>   </v>
      </c>
      <c r="BI17" s="523"/>
      <c r="BJ17" s="145">
        <f t="shared" si="22"/>
        <v>43508</v>
      </c>
      <c r="BK17" s="144">
        <f t="shared" si="10"/>
        <v>43508</v>
      </c>
      <c r="BL17" s="522" t="str">
        <f>VLOOKUP('H30ごみ収集計画'!CR26,'尾向･不土野･尾八重ルート'!$W$52:$X$66,2,0)</f>
        <v>   </v>
      </c>
      <c r="BM17" s="523"/>
      <c r="BN17" s="145">
        <f t="shared" si="23"/>
        <v>43536</v>
      </c>
      <c r="BO17" s="144">
        <f t="shared" si="11"/>
        <v>43536</v>
      </c>
      <c r="BP17" s="522" t="str">
        <f>VLOOKUP('H30ごみ収集計画'!DA26,'尾向･不土野･尾八重ルート'!$W$52:$X$66,2,0)</f>
        <v>   </v>
      </c>
      <c r="BQ17" s="525"/>
      <c r="CA17" s="141"/>
      <c r="CB17" s="142"/>
      <c r="CC17" s="142"/>
      <c r="CD17" s="142"/>
      <c r="CE17" s="142"/>
      <c r="CF17" s="141"/>
      <c r="CG17" s="142"/>
      <c r="CH17" s="142"/>
      <c r="CI17" s="142"/>
      <c r="CJ17" s="142"/>
      <c r="CK17" s="141"/>
      <c r="CL17" s="142"/>
      <c r="CM17" s="142"/>
      <c r="CN17" s="142"/>
      <c r="CO17" s="142"/>
      <c r="CP17" s="141"/>
      <c r="CQ17" s="142"/>
      <c r="CR17" s="142"/>
      <c r="CS17" s="142"/>
      <c r="CT17" s="142"/>
      <c r="CU17" s="142"/>
      <c r="CV17" s="142"/>
    </row>
    <row r="18" spans="1:100" s="86" customFormat="1" ht="18" customHeight="1">
      <c r="A18" s="685"/>
      <c r="B18" s="592"/>
      <c r="C18" s="592"/>
      <c r="D18" s="592"/>
      <c r="E18" s="592"/>
      <c r="F18" s="592"/>
      <c r="G18" s="592"/>
      <c r="H18" s="585"/>
      <c r="I18" s="585"/>
      <c r="J18" s="585"/>
      <c r="K18" s="585"/>
      <c r="L18" s="592"/>
      <c r="M18" s="592"/>
      <c r="N18" s="592"/>
      <c r="O18" s="592"/>
      <c r="P18" s="592"/>
      <c r="Q18" s="592"/>
      <c r="R18" s="693"/>
      <c r="S18" s="175"/>
      <c r="T18" s="143">
        <f t="shared" si="12"/>
        <v>43203</v>
      </c>
      <c r="U18" s="144">
        <f t="shared" si="0"/>
        <v>43203</v>
      </c>
      <c r="V18" s="528" t="str">
        <f>VLOOKUP('H30ごみ収集計画'!F27,'尾向･不土野･尾八重ルート'!$W$52:$X$66,2,0)</f>
        <v>資源ごみ</v>
      </c>
      <c r="W18" s="529"/>
      <c r="X18" s="145">
        <f t="shared" si="13"/>
        <v>43233</v>
      </c>
      <c r="Y18" s="144">
        <f t="shared" si="1"/>
        <v>43233</v>
      </c>
      <c r="Z18" s="540" t="str">
        <f>VLOOKUP('H30ごみ収集計画'!O27,'尾向･不土野･尾八重ルート'!$W$52:$X$66,2,0)</f>
        <v>   </v>
      </c>
      <c r="AA18" s="541"/>
      <c r="AB18" s="145">
        <f t="shared" si="14"/>
        <v>43264</v>
      </c>
      <c r="AC18" s="144">
        <f t="shared" si="2"/>
        <v>43264</v>
      </c>
      <c r="AD18" s="520" t="str">
        <f>VLOOKUP('H30ごみ収集計画'!X27,'尾向･不土野･尾八重ルート'!$W$52:$X$66,2,0)</f>
        <v>可燃ごみ</v>
      </c>
      <c r="AE18" s="521"/>
      <c r="AF18" s="145">
        <f t="shared" si="15"/>
        <v>43294</v>
      </c>
      <c r="AG18" s="144">
        <f t="shared" si="3"/>
        <v>43294</v>
      </c>
      <c r="AH18" s="528" t="str">
        <f>VLOOKUP('H30ごみ収集計画'!AG27,'尾向･不土野･尾八重ルート'!$W$52:$X$66,2,0)</f>
        <v>資源ごみ</v>
      </c>
      <c r="AI18" s="539"/>
      <c r="AJ18" s="39"/>
      <c r="AK18" s="143">
        <f t="shared" si="16"/>
        <v>43325</v>
      </c>
      <c r="AL18" s="144">
        <f t="shared" si="4"/>
        <v>43325</v>
      </c>
      <c r="AM18" s="522" t="str">
        <f>VLOOKUP('H30ごみ収集計画'!AP27,'尾向･不土野･尾八重ルート'!$W$52:$X$66,2,0)</f>
        <v>   </v>
      </c>
      <c r="AN18" s="523"/>
      <c r="AO18" s="145">
        <f t="shared" si="17"/>
        <v>43356</v>
      </c>
      <c r="AP18" s="144">
        <f t="shared" si="5"/>
        <v>43356</v>
      </c>
      <c r="AQ18" s="522" t="str">
        <f>VLOOKUP('H30ごみ収集計画'!AY27,'尾向･不土野･尾八重ルート'!$W$52:$X$66,2,0)</f>
        <v>   </v>
      </c>
      <c r="AR18" s="523"/>
      <c r="AS18" s="145">
        <f t="shared" si="18"/>
        <v>43386</v>
      </c>
      <c r="AT18" s="144">
        <f t="shared" si="6"/>
        <v>43386</v>
      </c>
      <c r="AU18" s="522" t="str">
        <f>VLOOKUP('H30ごみ収集計画'!BH27,'尾向･不土野･尾八重ルート'!$W$52:$X$66,2,0)</f>
        <v>   </v>
      </c>
      <c r="AV18" s="523"/>
      <c r="AW18" s="145">
        <f t="shared" si="19"/>
        <v>43417</v>
      </c>
      <c r="AX18" s="144">
        <f t="shared" si="7"/>
        <v>43417</v>
      </c>
      <c r="AY18" s="522" t="str">
        <f>VLOOKUP('H30ごみ収集計画'!BQ27,'尾向･不土野･尾八重ルート'!$W$52:$X$66,2,0)</f>
        <v>   </v>
      </c>
      <c r="AZ18" s="525"/>
      <c r="BA18" s="191"/>
      <c r="BB18" s="143">
        <f t="shared" si="20"/>
        <v>43447</v>
      </c>
      <c r="BC18" s="144">
        <f t="shared" si="8"/>
        <v>43447</v>
      </c>
      <c r="BD18" s="522" t="str">
        <f>VLOOKUP('H30ごみ収集計画'!BZ27,'尾向･不土野･尾八重ルート'!$W$52:$X$66,2,0)</f>
        <v>   </v>
      </c>
      <c r="BE18" s="523"/>
      <c r="BF18" s="145">
        <f t="shared" si="21"/>
        <v>43478</v>
      </c>
      <c r="BG18" s="144">
        <f t="shared" si="9"/>
        <v>43478</v>
      </c>
      <c r="BH18" s="522" t="str">
        <f>VLOOKUP('H30ごみ収集計画'!CI27,'尾向･不土野･尾八重ルート'!$W$52:$X$66,2,0)</f>
        <v>   </v>
      </c>
      <c r="BI18" s="523"/>
      <c r="BJ18" s="145">
        <f t="shared" si="22"/>
        <v>43509</v>
      </c>
      <c r="BK18" s="144">
        <f t="shared" si="10"/>
        <v>43509</v>
      </c>
      <c r="BL18" s="520" t="str">
        <f>VLOOKUP('H30ごみ収集計画'!CR27,'尾向･不土野･尾八重ルート'!$W$52:$X$66,2,0)</f>
        <v>可燃ごみ</v>
      </c>
      <c r="BM18" s="521"/>
      <c r="BN18" s="145">
        <f t="shared" si="23"/>
        <v>43537</v>
      </c>
      <c r="BO18" s="144">
        <f t="shared" si="11"/>
        <v>43537</v>
      </c>
      <c r="BP18" s="520" t="str">
        <f>VLOOKUP('H30ごみ収集計画'!DA27,'尾向･不土野･尾八重ルート'!$W$52:$X$66,2,0)</f>
        <v>可燃ごみ</v>
      </c>
      <c r="BQ18" s="524"/>
      <c r="CA18" s="141"/>
      <c r="CB18" s="142"/>
      <c r="CC18" s="142"/>
      <c r="CD18" s="142"/>
      <c r="CE18" s="142"/>
      <c r="CF18" s="141"/>
      <c r="CG18" s="142"/>
      <c r="CH18" s="142"/>
      <c r="CI18" s="142"/>
      <c r="CJ18" s="142"/>
      <c r="CK18" s="141"/>
      <c r="CL18" s="142"/>
      <c r="CM18" s="142"/>
      <c r="CN18" s="142"/>
      <c r="CO18" s="142"/>
      <c r="CP18" s="141"/>
      <c r="CQ18" s="142"/>
      <c r="CR18" s="142"/>
      <c r="CS18" s="142"/>
      <c r="CT18" s="142"/>
      <c r="CU18" s="142"/>
      <c r="CV18" s="142"/>
    </row>
    <row r="19" spans="1:100" s="86" customFormat="1" ht="18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2"/>
      <c r="K19" s="232"/>
      <c r="L19" s="231"/>
      <c r="M19" s="232"/>
      <c r="N19" s="231"/>
      <c r="O19" s="231"/>
      <c r="P19" s="231"/>
      <c r="Q19" s="231"/>
      <c r="R19" s="128"/>
      <c r="S19" s="175"/>
      <c r="T19" s="143">
        <f t="shared" si="12"/>
        <v>43204</v>
      </c>
      <c r="U19" s="144">
        <f t="shared" si="0"/>
        <v>43204</v>
      </c>
      <c r="V19" s="545" t="str">
        <f>VLOOKUP('H30ごみ収集計画'!F28,'尾向･不土野･尾八重ルート'!$W$52:$X$66,2,0)</f>
        <v>不燃ごみ</v>
      </c>
      <c r="W19" s="546"/>
      <c r="X19" s="145">
        <f t="shared" si="13"/>
        <v>43234</v>
      </c>
      <c r="Y19" s="144">
        <f t="shared" si="1"/>
        <v>43234</v>
      </c>
      <c r="Z19" s="522" t="str">
        <f>VLOOKUP('H30ごみ収集計画'!O28,'尾向･不土野･尾八重ルート'!$W$52:$X$66,2,0)</f>
        <v>   </v>
      </c>
      <c r="AA19" s="523"/>
      <c r="AB19" s="145">
        <f t="shared" si="14"/>
        <v>43265</v>
      </c>
      <c r="AC19" s="144">
        <f t="shared" si="2"/>
        <v>43265</v>
      </c>
      <c r="AD19" s="522" t="str">
        <f>VLOOKUP('H30ごみ収集計画'!X28,'尾向･不土野･尾八重ルート'!$W$52:$X$66,2,0)</f>
        <v>   </v>
      </c>
      <c r="AE19" s="523"/>
      <c r="AF19" s="145">
        <f t="shared" si="15"/>
        <v>43295</v>
      </c>
      <c r="AG19" s="144">
        <f t="shared" si="3"/>
        <v>43295</v>
      </c>
      <c r="AH19" s="522" t="str">
        <f>VLOOKUP('H30ごみ収集計画'!AG28,'尾向･不土野･尾八重ルート'!$W$52:$X$66,2,0)</f>
        <v>   </v>
      </c>
      <c r="AI19" s="525"/>
      <c r="AJ19" s="39"/>
      <c r="AK19" s="143">
        <f t="shared" si="16"/>
        <v>43326</v>
      </c>
      <c r="AL19" s="144">
        <f t="shared" si="4"/>
        <v>43326</v>
      </c>
      <c r="AM19" s="522" t="str">
        <f>VLOOKUP('H30ごみ収集計画'!AP28,'尾向･不土野･尾八重ルート'!$W$52:$X$66,2,0)</f>
        <v>   </v>
      </c>
      <c r="AN19" s="523"/>
      <c r="AO19" s="145">
        <f t="shared" si="17"/>
        <v>43357</v>
      </c>
      <c r="AP19" s="144">
        <f t="shared" si="5"/>
        <v>43357</v>
      </c>
      <c r="AQ19" s="528" t="str">
        <f>VLOOKUP('H30ごみ収集計画'!AY28,'尾向･不土野･尾八重ルート'!$W$52:$X$66,2,0)</f>
        <v>資源ごみ</v>
      </c>
      <c r="AR19" s="529"/>
      <c r="AS19" s="145">
        <f t="shared" si="18"/>
        <v>43387</v>
      </c>
      <c r="AT19" s="144">
        <f t="shared" si="6"/>
        <v>43387</v>
      </c>
      <c r="AU19" s="522" t="str">
        <f>VLOOKUP('H30ごみ収集計画'!BH28,'尾向･不土野･尾八重ルート'!$W$52:$X$66,2,0)</f>
        <v>   </v>
      </c>
      <c r="AV19" s="523"/>
      <c r="AW19" s="145">
        <f t="shared" si="19"/>
        <v>43418</v>
      </c>
      <c r="AX19" s="144">
        <f t="shared" si="7"/>
        <v>43418</v>
      </c>
      <c r="AY19" s="520" t="str">
        <f>VLOOKUP('H30ごみ収集計画'!BQ28,'尾向･不土野･尾八重ルート'!$W$52:$X$66,2,0)</f>
        <v>可燃ごみ</v>
      </c>
      <c r="AZ19" s="524"/>
      <c r="BA19" s="191"/>
      <c r="BB19" s="143">
        <f t="shared" si="20"/>
        <v>43448</v>
      </c>
      <c r="BC19" s="144">
        <f t="shared" si="8"/>
        <v>43448</v>
      </c>
      <c r="BD19" s="534" t="str">
        <f>VLOOKUP('H30ごみ収集計画'!BZ28,'尾向･不土野･尾八重ルート'!$W$52:$X$66,2,0)</f>
        <v>資源ごみ</v>
      </c>
      <c r="BE19" s="538"/>
      <c r="BF19" s="145">
        <f t="shared" si="21"/>
        <v>43479</v>
      </c>
      <c r="BG19" s="144">
        <f t="shared" si="9"/>
        <v>43479</v>
      </c>
      <c r="BH19" s="522" t="str">
        <f>VLOOKUP('H30ごみ収集計画'!CI28,'尾向･不土野･尾八重ルート'!$W$52:$X$66,2,0)</f>
        <v>   </v>
      </c>
      <c r="BI19" s="523"/>
      <c r="BJ19" s="145">
        <f t="shared" si="22"/>
        <v>43510</v>
      </c>
      <c r="BK19" s="144">
        <f t="shared" si="10"/>
        <v>43510</v>
      </c>
      <c r="BL19" s="522" t="str">
        <f>VLOOKUP('H30ごみ収集計画'!CR28,'尾向･不土野･尾八重ルート'!$W$52:$X$66,2,0)</f>
        <v>   </v>
      </c>
      <c r="BM19" s="523"/>
      <c r="BN19" s="145">
        <f t="shared" si="23"/>
        <v>43538</v>
      </c>
      <c r="BO19" s="144">
        <f t="shared" si="11"/>
        <v>43538</v>
      </c>
      <c r="BP19" s="522" t="str">
        <f>VLOOKUP('H30ごみ収集計画'!DA28,'尾向･不土野･尾八重ルート'!$W$52:$X$66,2,0)</f>
        <v>   </v>
      </c>
      <c r="BQ19" s="525"/>
      <c r="CA19" s="141"/>
      <c r="CB19" s="142"/>
      <c r="CC19" s="142"/>
      <c r="CD19" s="142"/>
      <c r="CE19" s="142"/>
      <c r="CF19" s="141"/>
      <c r="CG19" s="142"/>
      <c r="CH19" s="142"/>
      <c r="CI19" s="142"/>
      <c r="CJ19" s="142"/>
      <c r="CK19" s="141"/>
      <c r="CL19" s="142"/>
      <c r="CM19" s="142"/>
      <c r="CN19" s="142"/>
      <c r="CO19" s="142"/>
      <c r="CP19" s="141"/>
      <c r="CQ19" s="142"/>
      <c r="CR19" s="142"/>
      <c r="CS19" s="142"/>
      <c r="CT19" s="142"/>
      <c r="CU19" s="142"/>
      <c r="CV19" s="142"/>
    </row>
    <row r="20" spans="1:100" s="86" customFormat="1" ht="18" customHeight="1">
      <c r="A20" s="231"/>
      <c r="B20" s="231"/>
      <c r="C20" s="231"/>
      <c r="D20" s="231"/>
      <c r="E20" s="231"/>
      <c r="F20" s="231"/>
      <c r="G20" s="231"/>
      <c r="H20" s="221"/>
      <c r="I20" s="221"/>
      <c r="J20" s="222"/>
      <c r="K20" s="222"/>
      <c r="L20" s="221"/>
      <c r="M20" s="222"/>
      <c r="N20" s="221"/>
      <c r="O20" s="221"/>
      <c r="P20" s="221"/>
      <c r="Q20" s="221"/>
      <c r="R20" s="222"/>
      <c r="S20" s="175"/>
      <c r="T20" s="143">
        <f t="shared" si="12"/>
        <v>43205</v>
      </c>
      <c r="U20" s="144">
        <f t="shared" si="0"/>
        <v>43205</v>
      </c>
      <c r="V20" s="522" t="str">
        <f>VLOOKUP('H30ごみ収集計画'!F29,'尾向･不土野･尾八重ルート'!$W$52:$X$66,2,0)</f>
        <v>   </v>
      </c>
      <c r="W20" s="523"/>
      <c r="X20" s="145">
        <f t="shared" si="13"/>
        <v>43235</v>
      </c>
      <c r="Y20" s="144">
        <f t="shared" si="1"/>
        <v>43235</v>
      </c>
      <c r="Z20" s="522" t="str">
        <f>VLOOKUP('H30ごみ収集計画'!O29,'尾向･不土野･尾八重ルート'!$W$52:$X$66,2,0)</f>
        <v>   </v>
      </c>
      <c r="AA20" s="523"/>
      <c r="AB20" s="145">
        <f t="shared" si="14"/>
        <v>43266</v>
      </c>
      <c r="AC20" s="144">
        <f t="shared" si="2"/>
        <v>43266</v>
      </c>
      <c r="AD20" s="522" t="str">
        <f>VLOOKUP('H30ごみ収集計画'!X29,'尾向･不土野･尾八重ルート'!$W$52:$X$66,2,0)</f>
        <v>   </v>
      </c>
      <c r="AE20" s="523"/>
      <c r="AF20" s="145">
        <f t="shared" si="15"/>
        <v>43296</v>
      </c>
      <c r="AG20" s="144">
        <f t="shared" si="3"/>
        <v>43296</v>
      </c>
      <c r="AH20" s="522" t="str">
        <f>VLOOKUP('H30ごみ収集計画'!AG29,'尾向･不土野･尾八重ルート'!$W$52:$X$66,2,0)</f>
        <v>   </v>
      </c>
      <c r="AI20" s="525"/>
      <c r="AJ20" s="39"/>
      <c r="AK20" s="143">
        <f t="shared" si="16"/>
        <v>43327</v>
      </c>
      <c r="AL20" s="144">
        <f t="shared" si="4"/>
        <v>43327</v>
      </c>
      <c r="AM20" s="520" t="str">
        <f>VLOOKUP('H30ごみ収集計画'!AP29,'尾向･不土野･尾八重ルート'!$W$52:$X$66,2,0)</f>
        <v>可燃ごみ</v>
      </c>
      <c r="AN20" s="521"/>
      <c r="AO20" s="145">
        <f t="shared" si="17"/>
        <v>43358</v>
      </c>
      <c r="AP20" s="144">
        <f t="shared" si="5"/>
        <v>43358</v>
      </c>
      <c r="AQ20" s="522" t="str">
        <f>VLOOKUP('H30ごみ収集計画'!AY29,'尾向･不土野･尾八重ルート'!$W$52:$X$66,2,0)</f>
        <v>   </v>
      </c>
      <c r="AR20" s="523"/>
      <c r="AS20" s="145">
        <f t="shared" si="18"/>
        <v>43388</v>
      </c>
      <c r="AT20" s="144">
        <f t="shared" si="6"/>
        <v>43388</v>
      </c>
      <c r="AU20" s="522" t="str">
        <f>VLOOKUP('H30ごみ収集計画'!BH29,'尾向･不土野･尾八重ルート'!$W$52:$X$66,2,0)</f>
        <v>   </v>
      </c>
      <c r="AV20" s="523"/>
      <c r="AW20" s="145">
        <f t="shared" si="19"/>
        <v>43419</v>
      </c>
      <c r="AX20" s="144">
        <f t="shared" si="7"/>
        <v>43419</v>
      </c>
      <c r="AY20" s="522" t="str">
        <f>VLOOKUP('H30ごみ収集計画'!BQ29,'尾向･不土野･尾八重ルート'!$W$52:$X$66,2,0)</f>
        <v>   </v>
      </c>
      <c r="AZ20" s="525"/>
      <c r="BA20" s="191"/>
      <c r="BB20" s="143">
        <f t="shared" si="20"/>
        <v>43449</v>
      </c>
      <c r="BC20" s="144">
        <f t="shared" si="8"/>
        <v>43449</v>
      </c>
      <c r="BD20" s="522" t="str">
        <f>VLOOKUP('H30ごみ収集計画'!BZ29,'尾向･不土野･尾八重ルート'!$W$52:$X$66,2,0)</f>
        <v>   </v>
      </c>
      <c r="BE20" s="523"/>
      <c r="BF20" s="145">
        <f t="shared" si="21"/>
        <v>43480</v>
      </c>
      <c r="BG20" s="144">
        <f t="shared" si="9"/>
        <v>43480</v>
      </c>
      <c r="BH20" s="522" t="str">
        <f>VLOOKUP('H30ごみ収集計画'!CI29,'尾向･不土野･尾八重ルート'!$W$52:$X$66,2,0)</f>
        <v>   </v>
      </c>
      <c r="BI20" s="523"/>
      <c r="BJ20" s="145">
        <f t="shared" si="22"/>
        <v>43511</v>
      </c>
      <c r="BK20" s="144">
        <f t="shared" si="10"/>
        <v>43511</v>
      </c>
      <c r="BL20" s="534" t="str">
        <f>VLOOKUP('H30ごみ収集計画'!CR29,'尾向･不土野･尾八重ルート'!$W$52:$X$66,2,0)</f>
        <v>資源ごみ</v>
      </c>
      <c r="BM20" s="538"/>
      <c r="BN20" s="145">
        <f t="shared" si="23"/>
        <v>43539</v>
      </c>
      <c r="BO20" s="144">
        <f t="shared" si="11"/>
        <v>43539</v>
      </c>
      <c r="BP20" s="534" t="str">
        <f>VLOOKUP('H30ごみ収集計画'!DA29,'尾向･不土野･尾八重ルート'!$W$52:$X$66,2,0)</f>
        <v>資源ごみ</v>
      </c>
      <c r="BQ20" s="535"/>
      <c r="CA20" s="141"/>
      <c r="CB20" s="142"/>
      <c r="CC20" s="142"/>
      <c r="CD20" s="142"/>
      <c r="CE20" s="142"/>
      <c r="CF20" s="141"/>
      <c r="CG20" s="142"/>
      <c r="CH20" s="142"/>
      <c r="CI20" s="142"/>
      <c r="CJ20" s="142"/>
      <c r="CK20" s="141"/>
      <c r="CL20" s="142"/>
      <c r="CM20" s="142"/>
      <c r="CN20" s="142"/>
      <c r="CO20" s="142"/>
      <c r="CP20" s="141"/>
      <c r="CQ20" s="142"/>
      <c r="CR20" s="142"/>
      <c r="CS20" s="142"/>
      <c r="CT20" s="142"/>
      <c r="CU20" s="142"/>
      <c r="CV20" s="142"/>
    </row>
    <row r="21" spans="1:100" s="86" customFormat="1" ht="18" customHeight="1">
      <c r="A21" s="127"/>
      <c r="B21" s="127"/>
      <c r="C21" s="127"/>
      <c r="D21" s="223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75"/>
      <c r="T21" s="143">
        <f t="shared" si="12"/>
        <v>43206</v>
      </c>
      <c r="U21" s="144">
        <f t="shared" si="0"/>
        <v>43206</v>
      </c>
      <c r="V21" s="522" t="str">
        <f>VLOOKUP('H30ごみ収集計画'!F30,'尾向･不土野･尾八重ルート'!$W$52:$X$66,2,0)</f>
        <v>   </v>
      </c>
      <c r="W21" s="523"/>
      <c r="X21" s="145">
        <f t="shared" si="13"/>
        <v>43236</v>
      </c>
      <c r="Y21" s="144">
        <f t="shared" si="1"/>
        <v>43236</v>
      </c>
      <c r="Z21" s="520" t="str">
        <f>VLOOKUP('H30ごみ収集計画'!O30,'尾向･不土野･尾八重ルート'!$W$52:$X$66,2,0)</f>
        <v>可燃ごみ</v>
      </c>
      <c r="AA21" s="521"/>
      <c r="AB21" s="145">
        <f t="shared" si="14"/>
        <v>43267</v>
      </c>
      <c r="AC21" s="144">
        <f t="shared" si="2"/>
        <v>43267</v>
      </c>
      <c r="AD21" s="545" t="str">
        <f>VLOOKUP('H30ごみ収集計画'!X30,'尾向･不土野･尾八重ルート'!$W$52:$X$66,2,0)</f>
        <v>不燃ごみ</v>
      </c>
      <c r="AE21" s="546"/>
      <c r="AF21" s="145">
        <f t="shared" si="15"/>
        <v>43297</v>
      </c>
      <c r="AG21" s="144">
        <f t="shared" si="3"/>
        <v>43297</v>
      </c>
      <c r="AH21" s="594" t="str">
        <f>VLOOKUP('H30ごみ収集計画'!AG30,'尾向･不土野･尾八重ルート'!$W$52:$X$66,2,0)</f>
        <v>   </v>
      </c>
      <c r="AI21" s="681"/>
      <c r="AJ21" s="39"/>
      <c r="AK21" s="143">
        <f t="shared" si="16"/>
        <v>43328</v>
      </c>
      <c r="AL21" s="144">
        <f t="shared" si="4"/>
        <v>43328</v>
      </c>
      <c r="AM21" s="522" t="str">
        <f>VLOOKUP('H30ごみ収集計画'!AP30,'尾向･不土野･尾八重ルート'!$W$52:$X$66,2,0)</f>
        <v>   </v>
      </c>
      <c r="AN21" s="523"/>
      <c r="AO21" s="145">
        <f t="shared" si="17"/>
        <v>43359</v>
      </c>
      <c r="AP21" s="144">
        <f t="shared" si="5"/>
        <v>43359</v>
      </c>
      <c r="AQ21" s="522" t="str">
        <f>VLOOKUP('H30ごみ収集計画'!AY30,'尾向･不土野･尾八重ルート'!$W$52:$X$66,2,0)</f>
        <v>   </v>
      </c>
      <c r="AR21" s="523"/>
      <c r="AS21" s="145">
        <f t="shared" si="18"/>
        <v>43389</v>
      </c>
      <c r="AT21" s="144">
        <f t="shared" si="6"/>
        <v>43389</v>
      </c>
      <c r="AU21" s="522" t="str">
        <f>VLOOKUP('H30ごみ収集計画'!BH30,'尾向･不土野･尾八重ルート'!$W$52:$X$66,2,0)</f>
        <v>   </v>
      </c>
      <c r="AV21" s="523"/>
      <c r="AW21" s="145">
        <f t="shared" si="19"/>
        <v>43420</v>
      </c>
      <c r="AX21" s="144">
        <f t="shared" si="7"/>
        <v>43420</v>
      </c>
      <c r="AY21" s="534" t="str">
        <f>VLOOKUP('H30ごみ収集計画'!BQ30,'尾向･不土野･尾八重ルート'!$W$52:$X$66,2,0)</f>
        <v>資源ごみ</v>
      </c>
      <c r="AZ21" s="535"/>
      <c r="BA21" s="191"/>
      <c r="BB21" s="143">
        <f t="shared" si="20"/>
        <v>43450</v>
      </c>
      <c r="BC21" s="144">
        <f t="shared" si="8"/>
        <v>43450</v>
      </c>
      <c r="BD21" s="522" t="str">
        <f>VLOOKUP('H30ごみ収集計画'!BZ30,'尾向･不土野･尾八重ルート'!$W$52:$X$66,2,0)</f>
        <v>   </v>
      </c>
      <c r="BE21" s="523"/>
      <c r="BF21" s="145">
        <f t="shared" si="21"/>
        <v>43481</v>
      </c>
      <c r="BG21" s="144">
        <f t="shared" si="9"/>
        <v>43481</v>
      </c>
      <c r="BH21" s="520" t="str">
        <f>VLOOKUP('H30ごみ収集計画'!CI30,'尾向･不土野･尾八重ルート'!$W$52:$X$66,2,0)</f>
        <v>可燃ごみ</v>
      </c>
      <c r="BI21" s="521"/>
      <c r="BJ21" s="145">
        <f t="shared" si="22"/>
        <v>43512</v>
      </c>
      <c r="BK21" s="144">
        <f t="shared" si="10"/>
        <v>43512</v>
      </c>
      <c r="BL21" s="522" t="str">
        <f>VLOOKUP('H30ごみ収集計画'!CR30,'尾向･不土野･尾八重ルート'!$W$52:$X$66,2,0)</f>
        <v>   </v>
      </c>
      <c r="BM21" s="523"/>
      <c r="BN21" s="145">
        <f t="shared" si="23"/>
        <v>43540</v>
      </c>
      <c r="BO21" s="144">
        <f t="shared" si="11"/>
        <v>43540</v>
      </c>
      <c r="BP21" s="522" t="str">
        <f>VLOOKUP('H30ごみ収集計画'!DA30,'尾向･不土野･尾八重ルート'!$W$52:$X$66,2,0)</f>
        <v>   </v>
      </c>
      <c r="BQ21" s="525"/>
      <c r="CA21" s="141"/>
      <c r="CB21" s="142"/>
      <c r="CC21" s="142"/>
      <c r="CD21" s="142"/>
      <c r="CE21" s="142"/>
      <c r="CF21" s="141"/>
      <c r="CG21" s="142"/>
      <c r="CH21" s="142"/>
      <c r="CI21" s="142"/>
      <c r="CJ21" s="142"/>
      <c r="CK21" s="141"/>
      <c r="CL21" s="142"/>
      <c r="CM21" s="142"/>
      <c r="CN21" s="142"/>
      <c r="CO21" s="142"/>
      <c r="CP21" s="141"/>
      <c r="CQ21" s="142"/>
      <c r="CR21" s="142"/>
      <c r="CS21" s="142"/>
      <c r="CT21" s="142"/>
      <c r="CU21" s="142"/>
      <c r="CV21" s="142"/>
    </row>
    <row r="22" spans="1:100" s="86" customFormat="1" ht="18" customHeight="1">
      <c r="A22" s="142"/>
      <c r="B22" s="127"/>
      <c r="C22" s="127"/>
      <c r="D22" s="223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75"/>
      <c r="T22" s="143">
        <f t="shared" si="12"/>
        <v>43207</v>
      </c>
      <c r="U22" s="144">
        <f t="shared" si="0"/>
        <v>43207</v>
      </c>
      <c r="V22" s="522" t="str">
        <f>VLOOKUP('H30ごみ収集計画'!F31,'尾向･不土野･尾八重ルート'!$W$52:$X$66,2,0)</f>
        <v>   </v>
      </c>
      <c r="W22" s="523"/>
      <c r="X22" s="145">
        <f t="shared" si="13"/>
        <v>43237</v>
      </c>
      <c r="Y22" s="144">
        <f t="shared" si="1"/>
        <v>43237</v>
      </c>
      <c r="Z22" s="522" t="str">
        <f>VLOOKUP('H30ごみ収集計画'!O31,'尾向･不土野･尾八重ルート'!$W$52:$X$66,2,0)</f>
        <v>   </v>
      </c>
      <c r="AA22" s="523"/>
      <c r="AB22" s="145">
        <f t="shared" si="14"/>
        <v>43268</v>
      </c>
      <c r="AC22" s="144">
        <f t="shared" si="2"/>
        <v>43268</v>
      </c>
      <c r="AD22" s="522" t="str">
        <f>VLOOKUP('H30ごみ収集計画'!X31,'尾向･不土野･尾八重ルート'!$W$52:$X$66,2,0)</f>
        <v>   </v>
      </c>
      <c r="AE22" s="523"/>
      <c r="AF22" s="145">
        <f t="shared" si="15"/>
        <v>43298</v>
      </c>
      <c r="AG22" s="144">
        <f t="shared" si="3"/>
        <v>43298</v>
      </c>
      <c r="AH22" s="522" t="str">
        <f>VLOOKUP('H30ごみ収集計画'!AG31,'尾向･不土野･尾八重ルート'!$W$52:$X$66,2,0)</f>
        <v>   </v>
      </c>
      <c r="AI22" s="525"/>
      <c r="AJ22" s="39"/>
      <c r="AK22" s="143">
        <f t="shared" si="16"/>
        <v>43329</v>
      </c>
      <c r="AL22" s="144">
        <f t="shared" si="4"/>
        <v>43329</v>
      </c>
      <c r="AM22" s="522" t="str">
        <f>VLOOKUP('H30ごみ収集計画'!AP31,'尾向･不土野･尾八重ルート'!$W$52:$X$66,2,0)</f>
        <v>   </v>
      </c>
      <c r="AN22" s="523"/>
      <c r="AO22" s="145">
        <f t="shared" si="17"/>
        <v>43360</v>
      </c>
      <c r="AP22" s="144">
        <f t="shared" si="5"/>
        <v>43360</v>
      </c>
      <c r="AQ22" s="522" t="str">
        <f>VLOOKUP('H30ごみ収集計画'!AY31,'尾向･不土野･尾八重ルート'!$W$52:$X$66,2,0)</f>
        <v>   </v>
      </c>
      <c r="AR22" s="523"/>
      <c r="AS22" s="145">
        <f t="shared" si="18"/>
        <v>43390</v>
      </c>
      <c r="AT22" s="144">
        <f t="shared" si="6"/>
        <v>43390</v>
      </c>
      <c r="AU22" s="520" t="str">
        <f>VLOOKUP('H30ごみ収集計画'!BH31,'尾向･不土野･尾八重ルート'!$W$52:$X$66,2,0)</f>
        <v>可燃ごみ</v>
      </c>
      <c r="AV22" s="521"/>
      <c r="AW22" s="145">
        <f t="shared" si="19"/>
        <v>43421</v>
      </c>
      <c r="AX22" s="144">
        <f t="shared" si="7"/>
        <v>43421</v>
      </c>
      <c r="AY22" s="522" t="str">
        <f>VLOOKUP('H30ごみ収集計画'!BQ31,'尾向･不土野･尾八重ルート'!$W$52:$X$66,2,0)</f>
        <v>   </v>
      </c>
      <c r="AZ22" s="525"/>
      <c r="BA22" s="191"/>
      <c r="BB22" s="143">
        <f t="shared" si="20"/>
        <v>43451</v>
      </c>
      <c r="BC22" s="144">
        <f t="shared" si="8"/>
        <v>43451</v>
      </c>
      <c r="BD22" s="522" t="str">
        <f>VLOOKUP('H30ごみ収集計画'!BZ31,'尾向･不土野･尾八重ルート'!$W$52:$X$66,2,0)</f>
        <v>   </v>
      </c>
      <c r="BE22" s="523"/>
      <c r="BF22" s="145">
        <f t="shared" si="21"/>
        <v>43482</v>
      </c>
      <c r="BG22" s="144">
        <f t="shared" si="9"/>
        <v>43482</v>
      </c>
      <c r="BH22" s="522" t="str">
        <f>VLOOKUP('H30ごみ収集計画'!CI31,'尾向･不土野･尾八重ルート'!$W$52:$X$66,2,0)</f>
        <v>   </v>
      </c>
      <c r="BI22" s="523"/>
      <c r="BJ22" s="145">
        <f t="shared" si="22"/>
        <v>43513</v>
      </c>
      <c r="BK22" s="144">
        <f t="shared" si="10"/>
        <v>43513</v>
      </c>
      <c r="BL22" s="522" t="str">
        <f>VLOOKUP('H30ごみ収集計画'!CR31,'尾向･不土野･尾八重ルート'!$W$52:$X$66,2,0)</f>
        <v>   </v>
      </c>
      <c r="BM22" s="523"/>
      <c r="BN22" s="145">
        <f t="shared" si="23"/>
        <v>43541</v>
      </c>
      <c r="BO22" s="144">
        <f t="shared" si="11"/>
        <v>43541</v>
      </c>
      <c r="BP22" s="522" t="str">
        <f>VLOOKUP('H30ごみ収集計画'!DA31,'尾向･不土野･尾八重ルート'!$W$52:$X$66,2,0)</f>
        <v>   </v>
      </c>
      <c r="BQ22" s="525"/>
      <c r="CA22" s="141"/>
      <c r="CB22" s="142"/>
      <c r="CC22" s="142"/>
      <c r="CD22" s="142"/>
      <c r="CE22" s="142"/>
      <c r="CF22" s="141"/>
      <c r="CG22" s="142"/>
      <c r="CH22" s="142"/>
      <c r="CI22" s="142"/>
      <c r="CJ22" s="142"/>
      <c r="CK22" s="141"/>
      <c r="CL22" s="142"/>
      <c r="CM22" s="142"/>
      <c r="CN22" s="142"/>
      <c r="CO22" s="142"/>
      <c r="CP22" s="141"/>
      <c r="CQ22" s="142"/>
      <c r="CR22" s="142"/>
      <c r="CS22" s="142"/>
      <c r="CT22" s="142"/>
      <c r="CU22" s="142"/>
      <c r="CV22" s="142"/>
    </row>
    <row r="23" spans="1:100" s="86" customFormat="1" ht="18" customHeight="1">
      <c r="A23" s="127"/>
      <c r="B23" s="127"/>
      <c r="C23" s="127"/>
      <c r="D23" s="127"/>
      <c r="E23" s="127"/>
      <c r="F23" s="127"/>
      <c r="G23" s="142"/>
      <c r="H23" s="142"/>
      <c r="I23" s="199"/>
      <c r="J23" s="185"/>
      <c r="K23" s="142"/>
      <c r="L23" s="142"/>
      <c r="M23" s="142"/>
      <c r="N23" s="199"/>
      <c r="O23" s="185"/>
      <c r="P23" s="185"/>
      <c r="Q23" s="185"/>
      <c r="R23" s="176"/>
      <c r="S23" s="176"/>
      <c r="T23" s="143">
        <f t="shared" si="12"/>
        <v>43208</v>
      </c>
      <c r="U23" s="144">
        <f t="shared" si="0"/>
        <v>43208</v>
      </c>
      <c r="V23" s="520" t="str">
        <f>VLOOKUP('H30ごみ収集計画'!F32,'尾向･不土野･尾八重ルート'!$W$52:$X$66,2,0)</f>
        <v>可燃ごみ</v>
      </c>
      <c r="W23" s="521"/>
      <c r="X23" s="145">
        <f t="shared" si="13"/>
        <v>43238</v>
      </c>
      <c r="Y23" s="144">
        <f t="shared" si="1"/>
        <v>43238</v>
      </c>
      <c r="Z23" s="522" t="str">
        <f>VLOOKUP('H30ごみ収集計画'!O32,'尾向･不土野･尾八重ルート'!$W$52:$X$66,2,0)</f>
        <v>   </v>
      </c>
      <c r="AA23" s="523"/>
      <c r="AB23" s="145">
        <f t="shared" si="14"/>
        <v>43269</v>
      </c>
      <c r="AC23" s="144">
        <f t="shared" si="2"/>
        <v>43269</v>
      </c>
      <c r="AD23" s="522" t="str">
        <f>VLOOKUP('H30ごみ収集計画'!X32,'尾向･不土野･尾八重ルート'!$W$52:$X$66,2,0)</f>
        <v>   </v>
      </c>
      <c r="AE23" s="523"/>
      <c r="AF23" s="145">
        <f t="shared" si="15"/>
        <v>43299</v>
      </c>
      <c r="AG23" s="144">
        <f t="shared" si="3"/>
        <v>43299</v>
      </c>
      <c r="AH23" s="520" t="str">
        <f>VLOOKUP('H30ごみ収集計画'!AG32,'尾向･不土野･尾八重ルート'!$W$52:$X$66,2,0)</f>
        <v>可燃ごみ</v>
      </c>
      <c r="AI23" s="524"/>
      <c r="AJ23" s="39"/>
      <c r="AK23" s="143">
        <f t="shared" si="16"/>
        <v>43330</v>
      </c>
      <c r="AL23" s="144">
        <f t="shared" si="4"/>
        <v>43330</v>
      </c>
      <c r="AM23" s="545" t="str">
        <f>VLOOKUP('H30ごみ収集計画'!AP32,'尾向･不土野･尾八重ルート'!$W$52:$X$66,2,0)</f>
        <v>不燃ごみ</v>
      </c>
      <c r="AN23" s="546"/>
      <c r="AO23" s="145">
        <f t="shared" si="17"/>
        <v>43361</v>
      </c>
      <c r="AP23" s="144">
        <f t="shared" si="5"/>
        <v>43361</v>
      </c>
      <c r="AQ23" s="522" t="str">
        <f>VLOOKUP('H30ごみ収集計画'!AY32,'尾向･不土野･尾八重ルート'!$W$52:$X$66,2,0)</f>
        <v>   </v>
      </c>
      <c r="AR23" s="523"/>
      <c r="AS23" s="145">
        <f t="shared" si="18"/>
        <v>43391</v>
      </c>
      <c r="AT23" s="144">
        <f t="shared" si="6"/>
        <v>43391</v>
      </c>
      <c r="AU23" s="522" t="str">
        <f>VLOOKUP('H30ごみ収集計画'!BH32,'尾向･不土野･尾八重ルート'!$W$52:$X$66,2,0)</f>
        <v>   </v>
      </c>
      <c r="AV23" s="523"/>
      <c r="AW23" s="145">
        <f t="shared" si="19"/>
        <v>43422</v>
      </c>
      <c r="AX23" s="144">
        <f t="shared" si="7"/>
        <v>43422</v>
      </c>
      <c r="AY23" s="522" t="str">
        <f>VLOOKUP('H30ごみ収集計画'!BQ32,'尾向･不土野･尾八重ルート'!$W$52:$X$66,2,0)</f>
        <v>   </v>
      </c>
      <c r="AZ23" s="525"/>
      <c r="BA23" s="191"/>
      <c r="BB23" s="143">
        <f t="shared" si="20"/>
        <v>43452</v>
      </c>
      <c r="BC23" s="144">
        <f t="shared" si="8"/>
        <v>43452</v>
      </c>
      <c r="BD23" s="522" t="str">
        <f>VLOOKUP('H30ごみ収集計画'!BZ32,'尾向･不土野･尾八重ルート'!$W$52:$X$66,2,0)</f>
        <v>   </v>
      </c>
      <c r="BE23" s="523"/>
      <c r="BF23" s="145">
        <f t="shared" si="21"/>
        <v>43483</v>
      </c>
      <c r="BG23" s="144">
        <f t="shared" si="9"/>
        <v>43483</v>
      </c>
      <c r="BH23" s="522" t="str">
        <f>VLOOKUP('H30ごみ収集計画'!CI32,'尾向･不土野･尾八重ルート'!$W$52:$X$66,2,0)</f>
        <v>   </v>
      </c>
      <c r="BI23" s="523"/>
      <c r="BJ23" s="145">
        <f t="shared" si="22"/>
        <v>43514</v>
      </c>
      <c r="BK23" s="144">
        <f t="shared" si="10"/>
        <v>43514</v>
      </c>
      <c r="BL23" s="522" t="str">
        <f>VLOOKUP('H30ごみ収集計画'!CR32,'尾向･不土野･尾八重ルート'!$W$52:$X$66,2,0)</f>
        <v>   </v>
      </c>
      <c r="BM23" s="523"/>
      <c r="BN23" s="145">
        <f t="shared" si="23"/>
        <v>43542</v>
      </c>
      <c r="BO23" s="144">
        <f t="shared" si="11"/>
        <v>43542</v>
      </c>
      <c r="BP23" s="522" t="str">
        <f>VLOOKUP('H30ごみ収集計画'!DA32,'尾向･不土野･尾八重ルート'!$W$52:$X$66,2,0)</f>
        <v>   </v>
      </c>
      <c r="BQ23" s="525"/>
      <c r="CA23" s="141"/>
      <c r="CB23" s="142"/>
      <c r="CC23" s="142"/>
      <c r="CD23" s="142"/>
      <c r="CE23" s="142"/>
      <c r="CF23" s="141"/>
      <c r="CG23" s="142"/>
      <c r="CH23" s="142"/>
      <c r="CI23" s="142"/>
      <c r="CJ23" s="142"/>
      <c r="CK23" s="141"/>
      <c r="CL23" s="142"/>
      <c r="CM23" s="142"/>
      <c r="CN23" s="142"/>
      <c r="CO23" s="142"/>
      <c r="CP23" s="141"/>
      <c r="CQ23" s="142"/>
      <c r="CR23" s="142"/>
      <c r="CS23" s="142"/>
      <c r="CT23" s="142"/>
      <c r="CU23" s="142"/>
      <c r="CV23" s="142"/>
    </row>
    <row r="24" spans="1:100" s="86" customFormat="1" ht="18" customHeight="1">
      <c r="A24" s="127"/>
      <c r="B24" s="127"/>
      <c r="C24" s="127"/>
      <c r="D24" s="127"/>
      <c r="E24" s="127"/>
      <c r="F24" s="127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76"/>
      <c r="S24" s="176"/>
      <c r="T24" s="143">
        <f t="shared" si="12"/>
        <v>43209</v>
      </c>
      <c r="U24" s="144">
        <f t="shared" si="0"/>
        <v>43209</v>
      </c>
      <c r="V24" s="522" t="str">
        <f>VLOOKUP('H30ごみ収集計画'!F33,'尾向･不土野･尾八重ルート'!$W$52:$X$66,2,0)</f>
        <v>   </v>
      </c>
      <c r="W24" s="523"/>
      <c r="X24" s="145">
        <f t="shared" si="13"/>
        <v>43239</v>
      </c>
      <c r="Y24" s="144">
        <f t="shared" si="1"/>
        <v>43239</v>
      </c>
      <c r="Z24" s="545" t="str">
        <f>VLOOKUP('H30ごみ収集計画'!O33,'尾向･不土野･尾八重ルート'!$W$52:$X$66,2,0)</f>
        <v>不燃ごみ</v>
      </c>
      <c r="AA24" s="546"/>
      <c r="AB24" s="145">
        <f t="shared" si="14"/>
        <v>43270</v>
      </c>
      <c r="AC24" s="144">
        <f t="shared" si="2"/>
        <v>43270</v>
      </c>
      <c r="AD24" s="522" t="str">
        <f>VLOOKUP('H30ごみ収集計画'!X33,'尾向･不土野･尾八重ルート'!$W$52:$X$66,2,0)</f>
        <v>   </v>
      </c>
      <c r="AE24" s="523"/>
      <c r="AF24" s="145">
        <f t="shared" si="15"/>
        <v>43300</v>
      </c>
      <c r="AG24" s="144">
        <f t="shared" si="3"/>
        <v>43300</v>
      </c>
      <c r="AH24" s="522" t="str">
        <f>VLOOKUP('H30ごみ収集計画'!AG33,'尾向･不土野･尾八重ルート'!$W$52:$X$66,2,0)</f>
        <v>   </v>
      </c>
      <c r="AI24" s="525"/>
      <c r="AJ24" s="39"/>
      <c r="AK24" s="143">
        <f t="shared" si="16"/>
        <v>43331</v>
      </c>
      <c r="AL24" s="144">
        <f t="shared" si="4"/>
        <v>43331</v>
      </c>
      <c r="AM24" s="522" t="str">
        <f>VLOOKUP('H30ごみ収集計画'!AP33,'尾向･不土野･尾八重ルート'!$W$52:$X$66,2,0)</f>
        <v>   </v>
      </c>
      <c r="AN24" s="523"/>
      <c r="AO24" s="145">
        <f t="shared" si="17"/>
        <v>43362</v>
      </c>
      <c r="AP24" s="144">
        <f t="shared" si="5"/>
        <v>43362</v>
      </c>
      <c r="AQ24" s="520" t="str">
        <f>VLOOKUP('H30ごみ収集計画'!AY33,'尾向･不土野･尾八重ルート'!$W$52:$X$66,2,0)</f>
        <v>可燃ごみ</v>
      </c>
      <c r="AR24" s="521"/>
      <c r="AS24" s="145">
        <f t="shared" si="18"/>
        <v>43392</v>
      </c>
      <c r="AT24" s="144">
        <f t="shared" si="6"/>
        <v>43392</v>
      </c>
      <c r="AU24" s="522" t="str">
        <f>VLOOKUP('H30ごみ収集計画'!BH33,'尾向･不土野･尾八重ルート'!$W$52:$X$66,2,0)</f>
        <v>   </v>
      </c>
      <c r="AV24" s="523"/>
      <c r="AW24" s="145">
        <f t="shared" si="19"/>
        <v>43423</v>
      </c>
      <c r="AX24" s="144">
        <f t="shared" si="7"/>
        <v>43423</v>
      </c>
      <c r="AY24" s="522" t="str">
        <f>VLOOKUP('H30ごみ収集計画'!BQ33,'尾向･不土野･尾八重ルート'!$W$52:$X$66,2,0)</f>
        <v>   </v>
      </c>
      <c r="AZ24" s="525"/>
      <c r="BA24" s="191"/>
      <c r="BB24" s="143">
        <f t="shared" si="20"/>
        <v>43453</v>
      </c>
      <c r="BC24" s="144">
        <f t="shared" si="8"/>
        <v>43453</v>
      </c>
      <c r="BD24" s="520" t="str">
        <f>VLOOKUP('H30ごみ収集計画'!BZ33,'尾向･不土野･尾八重ルート'!$W$52:$X$66,2,0)</f>
        <v>可燃ごみ</v>
      </c>
      <c r="BE24" s="521"/>
      <c r="BF24" s="145">
        <f t="shared" si="21"/>
        <v>43484</v>
      </c>
      <c r="BG24" s="144">
        <f t="shared" si="9"/>
        <v>43484</v>
      </c>
      <c r="BH24" s="545" t="str">
        <f>VLOOKUP('H30ごみ収集計画'!CI33,'尾向･不土野･尾八重ルート'!$W$52:$X$66,2,0)</f>
        <v>不燃ごみ</v>
      </c>
      <c r="BI24" s="546"/>
      <c r="BJ24" s="145">
        <f t="shared" si="22"/>
        <v>43515</v>
      </c>
      <c r="BK24" s="144">
        <f t="shared" si="10"/>
        <v>43515</v>
      </c>
      <c r="BL24" s="522" t="str">
        <f>VLOOKUP('H30ごみ収集計画'!CR33,'尾向･不土野･尾八重ルート'!$W$52:$X$66,2,0)</f>
        <v>   </v>
      </c>
      <c r="BM24" s="523"/>
      <c r="BN24" s="145">
        <f t="shared" si="23"/>
        <v>43543</v>
      </c>
      <c r="BO24" s="144">
        <f t="shared" si="11"/>
        <v>43543</v>
      </c>
      <c r="BP24" s="522" t="str">
        <f>VLOOKUP('H30ごみ収集計画'!DA33,'尾向･不土野･尾八重ルート'!$W$52:$X$66,2,0)</f>
        <v>   </v>
      </c>
      <c r="BQ24" s="525"/>
      <c r="CA24" s="141"/>
      <c r="CB24" s="142"/>
      <c r="CC24" s="142"/>
      <c r="CD24" s="142"/>
      <c r="CE24" s="142"/>
      <c r="CF24" s="141"/>
      <c r="CG24" s="142"/>
      <c r="CH24" s="142"/>
      <c r="CI24" s="142"/>
      <c r="CJ24" s="142"/>
      <c r="CK24" s="141"/>
      <c r="CL24" s="142"/>
      <c r="CM24" s="142"/>
      <c r="CN24" s="142"/>
      <c r="CO24" s="142"/>
      <c r="CP24" s="141"/>
      <c r="CQ24" s="142"/>
      <c r="CR24" s="142"/>
      <c r="CS24" s="142"/>
      <c r="CT24" s="142"/>
      <c r="CU24" s="142"/>
      <c r="CV24" s="142"/>
    </row>
    <row r="25" spans="1:100" s="86" customFormat="1" ht="18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0"/>
      <c r="S25" s="176"/>
      <c r="T25" s="143">
        <f t="shared" si="12"/>
        <v>43210</v>
      </c>
      <c r="U25" s="144">
        <f t="shared" si="0"/>
        <v>43210</v>
      </c>
      <c r="V25" s="522" t="str">
        <f>VLOOKUP('H30ごみ収集計画'!F34,'尾向･不土野･尾八重ルート'!$W$52:$X$66,2,0)</f>
        <v>   </v>
      </c>
      <c r="W25" s="523"/>
      <c r="X25" s="145">
        <f t="shared" si="13"/>
        <v>43240</v>
      </c>
      <c r="Y25" s="144">
        <f t="shared" si="1"/>
        <v>43240</v>
      </c>
      <c r="Z25" s="522" t="str">
        <f>VLOOKUP('H30ごみ収集計画'!O34,'尾向･不土野･尾八重ルート'!$W$52:$X$66,2,0)</f>
        <v>   </v>
      </c>
      <c r="AA25" s="523"/>
      <c r="AB25" s="145">
        <f t="shared" si="14"/>
        <v>43271</v>
      </c>
      <c r="AC25" s="144">
        <f t="shared" si="2"/>
        <v>43271</v>
      </c>
      <c r="AD25" s="520" t="str">
        <f>VLOOKUP('H30ごみ収集計画'!X34,'尾向･不土野･尾八重ルート'!$W$52:$X$66,2,0)</f>
        <v>可燃ごみ</v>
      </c>
      <c r="AE25" s="521"/>
      <c r="AF25" s="145">
        <f t="shared" si="15"/>
        <v>43301</v>
      </c>
      <c r="AG25" s="144">
        <f t="shared" si="3"/>
        <v>43301</v>
      </c>
      <c r="AH25" s="522" t="str">
        <f>VLOOKUP('H30ごみ収集計画'!AG34,'尾向･不土野･尾八重ルート'!$W$52:$X$66,2,0)</f>
        <v>   </v>
      </c>
      <c r="AI25" s="525"/>
      <c r="AJ25" s="39"/>
      <c r="AK25" s="143">
        <f t="shared" si="16"/>
        <v>43332</v>
      </c>
      <c r="AL25" s="144">
        <f t="shared" si="4"/>
        <v>43332</v>
      </c>
      <c r="AM25" s="522" t="str">
        <f>VLOOKUP('H30ごみ収集計画'!AP34,'尾向･不土野･尾八重ルート'!$W$52:$X$66,2,0)</f>
        <v>   </v>
      </c>
      <c r="AN25" s="523"/>
      <c r="AO25" s="145">
        <f t="shared" si="17"/>
        <v>43363</v>
      </c>
      <c r="AP25" s="144">
        <f t="shared" si="5"/>
        <v>43363</v>
      </c>
      <c r="AQ25" s="522" t="str">
        <f>VLOOKUP('H30ごみ収集計画'!AY34,'尾向･不土野･尾八重ルート'!$W$52:$X$66,2,0)</f>
        <v>   </v>
      </c>
      <c r="AR25" s="523"/>
      <c r="AS25" s="145">
        <f t="shared" si="18"/>
        <v>43393</v>
      </c>
      <c r="AT25" s="144">
        <f t="shared" si="6"/>
        <v>43393</v>
      </c>
      <c r="AU25" s="545" t="str">
        <f>VLOOKUP('H30ごみ収集計画'!BH34,'尾向･不土野･尾八重ルート'!$W$52:$X$66,2,0)</f>
        <v>不燃ごみ</v>
      </c>
      <c r="AV25" s="546"/>
      <c r="AW25" s="145">
        <f t="shared" si="19"/>
        <v>43424</v>
      </c>
      <c r="AX25" s="144">
        <f t="shared" si="7"/>
        <v>43424</v>
      </c>
      <c r="AY25" s="522" t="str">
        <f>VLOOKUP('H30ごみ収集計画'!BQ34,'尾向･不土野･尾八重ルート'!$W$52:$X$66,2,0)</f>
        <v>   </v>
      </c>
      <c r="AZ25" s="525"/>
      <c r="BA25" s="191"/>
      <c r="BB25" s="143">
        <f t="shared" si="20"/>
        <v>43454</v>
      </c>
      <c r="BC25" s="144">
        <f t="shared" si="8"/>
        <v>43454</v>
      </c>
      <c r="BD25" s="522" t="str">
        <f>VLOOKUP('H30ごみ収集計画'!BZ34,'尾向･不土野･尾八重ルート'!$W$52:$X$66,2,0)</f>
        <v>   </v>
      </c>
      <c r="BE25" s="523"/>
      <c r="BF25" s="145">
        <f t="shared" si="21"/>
        <v>43485</v>
      </c>
      <c r="BG25" s="144">
        <f t="shared" si="9"/>
        <v>43485</v>
      </c>
      <c r="BH25" s="522" t="str">
        <f>VLOOKUP('H30ごみ収集計画'!CI34,'尾向･不土野･尾八重ルート'!$W$52:$X$66,2,0)</f>
        <v>   </v>
      </c>
      <c r="BI25" s="523"/>
      <c r="BJ25" s="145">
        <f t="shared" si="22"/>
        <v>43516</v>
      </c>
      <c r="BK25" s="144">
        <f t="shared" si="10"/>
        <v>43516</v>
      </c>
      <c r="BL25" s="520" t="str">
        <f>VLOOKUP('H30ごみ収集計画'!CR34,'尾向･不土野･尾八重ルート'!$W$52:$X$66,2,0)</f>
        <v>可燃ごみ</v>
      </c>
      <c r="BM25" s="521"/>
      <c r="BN25" s="145">
        <f t="shared" si="23"/>
        <v>43544</v>
      </c>
      <c r="BO25" s="144">
        <f t="shared" si="11"/>
        <v>43544</v>
      </c>
      <c r="BP25" s="520" t="str">
        <f>VLOOKUP('H30ごみ収集計画'!DA34,'尾向･不土野･尾八重ルート'!$W$52:$X$66,2,0)</f>
        <v>可燃ごみ</v>
      </c>
      <c r="BQ25" s="524"/>
      <c r="CA25" s="141"/>
      <c r="CB25" s="142"/>
      <c r="CC25" s="142"/>
      <c r="CD25" s="142"/>
      <c r="CE25" s="142"/>
      <c r="CF25" s="141"/>
      <c r="CG25" s="142"/>
      <c r="CH25" s="142"/>
      <c r="CI25" s="142"/>
      <c r="CJ25" s="142"/>
      <c r="CK25" s="141"/>
      <c r="CL25" s="142"/>
      <c r="CM25" s="142"/>
      <c r="CN25" s="142"/>
      <c r="CO25" s="142"/>
      <c r="CP25" s="141"/>
      <c r="CQ25" s="142"/>
      <c r="CR25" s="142"/>
      <c r="CS25" s="142"/>
      <c r="CT25" s="142"/>
      <c r="CU25" s="142"/>
      <c r="CV25" s="142"/>
    </row>
    <row r="26" spans="1:100" s="86" customFormat="1" ht="18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0"/>
      <c r="S26" s="177"/>
      <c r="T26" s="143">
        <f t="shared" si="12"/>
        <v>43211</v>
      </c>
      <c r="U26" s="144">
        <f t="shared" si="0"/>
        <v>43211</v>
      </c>
      <c r="V26" s="522" t="str">
        <f>VLOOKUP('H30ごみ収集計画'!F35,'尾向･不土野･尾八重ルート'!$W$52:$X$66,2,0)</f>
        <v>   </v>
      </c>
      <c r="W26" s="523"/>
      <c r="X26" s="145">
        <f t="shared" si="13"/>
        <v>43241</v>
      </c>
      <c r="Y26" s="144">
        <f t="shared" si="1"/>
        <v>43241</v>
      </c>
      <c r="Z26" s="522" t="str">
        <f>VLOOKUP('H30ごみ収集計画'!O35,'尾向･不土野･尾八重ルート'!$W$52:$X$66,2,0)</f>
        <v>   </v>
      </c>
      <c r="AA26" s="523"/>
      <c r="AB26" s="145">
        <f t="shared" si="14"/>
        <v>43272</v>
      </c>
      <c r="AC26" s="144">
        <f t="shared" si="2"/>
        <v>43272</v>
      </c>
      <c r="AD26" s="522" t="str">
        <f>VLOOKUP('H30ごみ収集計画'!X35,'尾向･不土野･尾八重ルート'!$W$52:$X$66,2,0)</f>
        <v>   </v>
      </c>
      <c r="AE26" s="523"/>
      <c r="AF26" s="145">
        <f t="shared" si="15"/>
        <v>43302</v>
      </c>
      <c r="AG26" s="144">
        <f t="shared" si="3"/>
        <v>43302</v>
      </c>
      <c r="AH26" s="545" t="str">
        <f>VLOOKUP('H30ごみ収集計画'!AG35,'尾向･不土野･尾八重ルート'!$W$52:$X$66,2,0)</f>
        <v>不燃ごみ</v>
      </c>
      <c r="AI26" s="549"/>
      <c r="AJ26" s="39"/>
      <c r="AK26" s="143">
        <f t="shared" si="16"/>
        <v>43333</v>
      </c>
      <c r="AL26" s="144">
        <f t="shared" si="4"/>
        <v>43333</v>
      </c>
      <c r="AM26" s="522" t="str">
        <f>VLOOKUP('H30ごみ収集計画'!AP35,'尾向･不土野･尾八重ルート'!$W$52:$X$66,2,0)</f>
        <v>   </v>
      </c>
      <c r="AN26" s="523"/>
      <c r="AO26" s="145">
        <f t="shared" si="17"/>
        <v>43364</v>
      </c>
      <c r="AP26" s="144">
        <f t="shared" si="5"/>
        <v>43364</v>
      </c>
      <c r="AQ26" s="522" t="str">
        <f>VLOOKUP('H30ごみ収集計画'!AY35,'尾向･不土野･尾八重ルート'!$W$52:$X$66,2,0)</f>
        <v>   </v>
      </c>
      <c r="AR26" s="523"/>
      <c r="AS26" s="145">
        <f t="shared" si="18"/>
        <v>43394</v>
      </c>
      <c r="AT26" s="144">
        <f t="shared" si="6"/>
        <v>43394</v>
      </c>
      <c r="AU26" s="522" t="str">
        <f>VLOOKUP('H30ごみ収集計画'!BH35,'尾向･不土野･尾八重ルート'!$W$52:$X$66,2,0)</f>
        <v>   </v>
      </c>
      <c r="AV26" s="523"/>
      <c r="AW26" s="145">
        <f t="shared" si="19"/>
        <v>43425</v>
      </c>
      <c r="AX26" s="144">
        <f t="shared" si="7"/>
        <v>43425</v>
      </c>
      <c r="AY26" s="520" t="str">
        <f>VLOOKUP('H30ごみ収集計画'!BQ35,'尾向･不土野･尾八重ルート'!$W$52:$X$66,2,0)</f>
        <v>可燃ごみ</v>
      </c>
      <c r="AZ26" s="524"/>
      <c r="BA26" s="191"/>
      <c r="BB26" s="143">
        <f t="shared" si="20"/>
        <v>43455</v>
      </c>
      <c r="BC26" s="144">
        <f t="shared" si="8"/>
        <v>43455</v>
      </c>
      <c r="BD26" s="522" t="str">
        <f>VLOOKUP('H30ごみ収集計画'!BZ35,'尾向･不土野･尾八重ルート'!$W$52:$X$66,2,0)</f>
        <v>   </v>
      </c>
      <c r="BE26" s="523"/>
      <c r="BF26" s="145">
        <f t="shared" si="21"/>
        <v>43486</v>
      </c>
      <c r="BG26" s="144">
        <f t="shared" si="9"/>
        <v>43486</v>
      </c>
      <c r="BH26" s="522" t="str">
        <f>VLOOKUP('H30ごみ収集計画'!CI35,'尾向･不土野･尾八重ルート'!$W$52:$X$66,2,0)</f>
        <v>   </v>
      </c>
      <c r="BI26" s="523"/>
      <c r="BJ26" s="145">
        <f t="shared" si="22"/>
        <v>43517</v>
      </c>
      <c r="BK26" s="144">
        <f t="shared" si="10"/>
        <v>43517</v>
      </c>
      <c r="BL26" s="522" t="str">
        <f>VLOOKUP('H30ごみ収集計画'!CR35,'尾向･不土野･尾八重ルート'!$W$52:$X$66,2,0)</f>
        <v>   </v>
      </c>
      <c r="BM26" s="523"/>
      <c r="BN26" s="145">
        <f t="shared" si="23"/>
        <v>43545</v>
      </c>
      <c r="BO26" s="144">
        <f t="shared" si="11"/>
        <v>43545</v>
      </c>
      <c r="BP26" s="522" t="str">
        <f>VLOOKUP('H30ごみ収集計画'!DA35,'尾向･不土野･尾八重ルート'!$W$52:$X$66,2,0)</f>
        <v>   </v>
      </c>
      <c r="BQ26" s="525"/>
      <c r="CA26" s="141"/>
      <c r="CB26" s="142"/>
      <c r="CC26" s="142"/>
      <c r="CD26" s="142"/>
      <c r="CE26" s="142"/>
      <c r="CF26" s="141"/>
      <c r="CG26" s="142"/>
      <c r="CH26" s="142"/>
      <c r="CI26" s="142"/>
      <c r="CJ26" s="142"/>
      <c r="CK26" s="141"/>
      <c r="CL26" s="142"/>
      <c r="CM26" s="142"/>
      <c r="CN26" s="142"/>
      <c r="CO26" s="142"/>
      <c r="CP26" s="141"/>
      <c r="CQ26" s="142"/>
      <c r="CR26" s="142"/>
      <c r="CS26" s="142"/>
      <c r="CT26" s="142"/>
      <c r="CU26" s="142"/>
      <c r="CV26" s="142"/>
    </row>
    <row r="27" spans="1:100" s="86" customFormat="1" ht="18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1"/>
      <c r="S27" s="120"/>
      <c r="T27" s="143">
        <f t="shared" si="12"/>
        <v>43212</v>
      </c>
      <c r="U27" s="144">
        <f t="shared" si="0"/>
        <v>43212</v>
      </c>
      <c r="V27" s="522" t="str">
        <f>VLOOKUP('H30ごみ収集計画'!F36,'尾向･不土野･尾八重ルート'!$W$52:$X$66,2,0)</f>
        <v>   </v>
      </c>
      <c r="W27" s="523"/>
      <c r="X27" s="145">
        <f t="shared" si="13"/>
        <v>43242</v>
      </c>
      <c r="Y27" s="144">
        <f t="shared" si="1"/>
        <v>43242</v>
      </c>
      <c r="Z27" s="522" t="str">
        <f>VLOOKUP('H30ごみ収集計画'!O36,'尾向･不土野･尾八重ルート'!$W$52:$X$66,2,0)</f>
        <v>   </v>
      </c>
      <c r="AA27" s="523"/>
      <c r="AB27" s="145">
        <f t="shared" si="14"/>
        <v>43273</v>
      </c>
      <c r="AC27" s="144">
        <f t="shared" si="2"/>
        <v>43273</v>
      </c>
      <c r="AD27" s="534" t="str">
        <f>VLOOKUP('H30ごみ収集計画'!X36,'尾向･不土野･尾八重ルート'!$W$52:$X$66,2,0)</f>
        <v>資源ごみ</v>
      </c>
      <c r="AE27" s="538"/>
      <c r="AF27" s="145">
        <f t="shared" si="15"/>
        <v>43303</v>
      </c>
      <c r="AG27" s="144">
        <f t="shared" si="3"/>
        <v>43303</v>
      </c>
      <c r="AH27" s="522" t="str">
        <f>VLOOKUP('H30ごみ収集計画'!AG36,'尾向･不土野･尾八重ルート'!$W$52:$X$66,2,0)</f>
        <v>   </v>
      </c>
      <c r="AI27" s="525"/>
      <c r="AJ27" s="39"/>
      <c r="AK27" s="143">
        <f t="shared" si="16"/>
        <v>43334</v>
      </c>
      <c r="AL27" s="144">
        <f t="shared" si="4"/>
        <v>43334</v>
      </c>
      <c r="AM27" s="520" t="str">
        <f>VLOOKUP('H30ごみ収集計画'!AP36,'尾向･不土野･尾八重ルート'!$W$52:$X$66,2,0)</f>
        <v>可燃ごみ</v>
      </c>
      <c r="AN27" s="521"/>
      <c r="AO27" s="145">
        <f t="shared" si="17"/>
        <v>43365</v>
      </c>
      <c r="AP27" s="144">
        <f t="shared" si="5"/>
        <v>43365</v>
      </c>
      <c r="AQ27" s="545" t="str">
        <f>VLOOKUP('H30ごみ収集計画'!AY36,'尾向･不土野･尾八重ルート'!$W$52:$X$66,2,0)</f>
        <v>不燃ごみ</v>
      </c>
      <c r="AR27" s="546"/>
      <c r="AS27" s="145">
        <f t="shared" si="18"/>
        <v>43395</v>
      </c>
      <c r="AT27" s="144">
        <f t="shared" si="6"/>
        <v>43395</v>
      </c>
      <c r="AU27" s="522" t="str">
        <f>VLOOKUP('H30ごみ収集計画'!BH36,'尾向･不土野･尾八重ルート'!$W$52:$X$66,2,0)</f>
        <v>   </v>
      </c>
      <c r="AV27" s="523"/>
      <c r="AW27" s="145">
        <f t="shared" si="19"/>
        <v>43426</v>
      </c>
      <c r="AX27" s="144">
        <f t="shared" si="7"/>
        <v>43426</v>
      </c>
      <c r="AY27" s="522" t="str">
        <f>VLOOKUP('H30ごみ収集計画'!BQ36,'尾向･不土野･尾八重ルート'!$W$52:$X$66,2,0)</f>
        <v>   </v>
      </c>
      <c r="AZ27" s="525"/>
      <c r="BA27" s="191"/>
      <c r="BB27" s="143">
        <f t="shared" si="20"/>
        <v>43456</v>
      </c>
      <c r="BC27" s="144">
        <f t="shared" si="8"/>
        <v>43456</v>
      </c>
      <c r="BD27" s="545" t="str">
        <f>VLOOKUP('H30ごみ収集計画'!BZ36,'尾向･不土野･尾八重ルート'!$W$52:$X$66,2,0)</f>
        <v>不燃ごみ</v>
      </c>
      <c r="BE27" s="546"/>
      <c r="BF27" s="145">
        <f t="shared" si="21"/>
        <v>43487</v>
      </c>
      <c r="BG27" s="144">
        <f t="shared" si="9"/>
        <v>43487</v>
      </c>
      <c r="BH27" s="522" t="str">
        <f>VLOOKUP('H30ごみ収集計画'!CI36,'尾向･不土野･尾八重ルート'!$W$52:$X$66,2,0)</f>
        <v>   </v>
      </c>
      <c r="BI27" s="523"/>
      <c r="BJ27" s="145">
        <f t="shared" si="22"/>
        <v>43518</v>
      </c>
      <c r="BK27" s="144">
        <f t="shared" si="10"/>
        <v>43518</v>
      </c>
      <c r="BL27" s="522" t="str">
        <f>VLOOKUP('H30ごみ収集計画'!CR36,'尾向･不土野･尾八重ルート'!$W$52:$X$66,2,0)</f>
        <v>   </v>
      </c>
      <c r="BM27" s="523"/>
      <c r="BN27" s="145">
        <f t="shared" si="23"/>
        <v>43546</v>
      </c>
      <c r="BO27" s="144">
        <f t="shared" si="11"/>
        <v>43546</v>
      </c>
      <c r="BP27" s="522" t="str">
        <f>VLOOKUP('H30ごみ収集計画'!DA36,'尾向･不土野･尾八重ルート'!$W$52:$X$66,2,0)</f>
        <v>   </v>
      </c>
      <c r="BQ27" s="525"/>
      <c r="CA27" s="141"/>
      <c r="CB27" s="142"/>
      <c r="CC27" s="142"/>
      <c r="CD27" s="142"/>
      <c r="CE27" s="142"/>
      <c r="CF27" s="141"/>
      <c r="CG27" s="142"/>
      <c r="CH27" s="142"/>
      <c r="CI27" s="142"/>
      <c r="CJ27" s="142"/>
      <c r="CK27" s="141"/>
      <c r="CL27" s="142"/>
      <c r="CM27" s="142"/>
      <c r="CN27" s="142"/>
      <c r="CO27" s="142"/>
      <c r="CP27" s="141"/>
      <c r="CQ27" s="142"/>
      <c r="CR27" s="142"/>
      <c r="CS27" s="142"/>
      <c r="CT27" s="142"/>
      <c r="CU27" s="142"/>
      <c r="CV27" s="142"/>
    </row>
    <row r="28" spans="1:100" s="86" customFormat="1" ht="18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1"/>
      <c r="S28"/>
      <c r="T28" s="143">
        <f t="shared" si="12"/>
        <v>43213</v>
      </c>
      <c r="U28" s="144">
        <f t="shared" si="0"/>
        <v>43213</v>
      </c>
      <c r="V28" s="522" t="str">
        <f>VLOOKUP('H30ごみ収集計画'!F37,'尾向･不土野･尾八重ルート'!$W$52:$X$66,2,0)</f>
        <v>   </v>
      </c>
      <c r="W28" s="523"/>
      <c r="X28" s="145">
        <f t="shared" si="13"/>
        <v>43243</v>
      </c>
      <c r="Y28" s="144">
        <f t="shared" si="1"/>
        <v>43243</v>
      </c>
      <c r="Z28" s="520" t="str">
        <f>VLOOKUP('H30ごみ収集計画'!O37,'尾向･不土野･尾八重ルート'!$W$52:$X$66,2,0)</f>
        <v>可燃ごみ</v>
      </c>
      <c r="AA28" s="521"/>
      <c r="AB28" s="145">
        <f t="shared" si="14"/>
        <v>43274</v>
      </c>
      <c r="AC28" s="144">
        <f t="shared" si="2"/>
        <v>43274</v>
      </c>
      <c r="AD28" s="522" t="str">
        <f>VLOOKUP('H30ごみ収集計画'!X37,'尾向･不土野･尾八重ルート'!$W$52:$X$66,2,0)</f>
        <v>   </v>
      </c>
      <c r="AE28" s="523"/>
      <c r="AF28" s="145">
        <f t="shared" si="15"/>
        <v>43304</v>
      </c>
      <c r="AG28" s="144">
        <f t="shared" si="3"/>
        <v>43304</v>
      </c>
      <c r="AH28" s="522" t="str">
        <f>VLOOKUP('H30ごみ収集計画'!AG37,'尾向･不土野･尾八重ルート'!$W$52:$X$66,2,0)</f>
        <v>   </v>
      </c>
      <c r="AI28" s="525"/>
      <c r="AJ28" s="39"/>
      <c r="AK28" s="143">
        <f t="shared" si="16"/>
        <v>43335</v>
      </c>
      <c r="AL28" s="144">
        <f t="shared" si="4"/>
        <v>43335</v>
      </c>
      <c r="AM28" s="522" t="str">
        <f>VLOOKUP('H30ごみ収集計画'!AP37,'尾向･不土野･尾八重ルート'!$W$52:$X$66,2,0)</f>
        <v>   </v>
      </c>
      <c r="AN28" s="523"/>
      <c r="AO28" s="145">
        <f t="shared" si="17"/>
        <v>43366</v>
      </c>
      <c r="AP28" s="144">
        <f t="shared" si="5"/>
        <v>43366</v>
      </c>
      <c r="AQ28" s="522" t="str">
        <f>VLOOKUP('H30ごみ収集計画'!AY37,'尾向･不土野･尾八重ルート'!$W$52:$X$66,2,0)</f>
        <v>   </v>
      </c>
      <c r="AR28" s="523"/>
      <c r="AS28" s="145">
        <f t="shared" si="18"/>
        <v>43396</v>
      </c>
      <c r="AT28" s="144">
        <f t="shared" si="6"/>
        <v>43396</v>
      </c>
      <c r="AU28" s="522" t="str">
        <f>VLOOKUP('H30ごみ収集計画'!BH37,'尾向･不土野･尾八重ルート'!$W$52:$X$66,2,0)</f>
        <v>   </v>
      </c>
      <c r="AV28" s="523"/>
      <c r="AW28" s="145">
        <f t="shared" si="19"/>
        <v>43427</v>
      </c>
      <c r="AX28" s="144">
        <f t="shared" si="7"/>
        <v>43427</v>
      </c>
      <c r="AY28" s="522" t="str">
        <f>VLOOKUP('H30ごみ収集計画'!BQ37,'尾向･不土野･尾八重ルート'!$W$52:$X$66,2,0)</f>
        <v>   </v>
      </c>
      <c r="AZ28" s="525"/>
      <c r="BA28" s="191"/>
      <c r="BB28" s="143">
        <f t="shared" si="20"/>
        <v>43457</v>
      </c>
      <c r="BC28" s="144">
        <f t="shared" si="8"/>
        <v>43457</v>
      </c>
      <c r="BD28" s="522" t="str">
        <f>VLOOKUP('H30ごみ収集計画'!BZ37,'尾向･不土野･尾八重ルート'!$W$52:$X$66,2,0)</f>
        <v>   </v>
      </c>
      <c r="BE28" s="523"/>
      <c r="BF28" s="145">
        <f t="shared" si="21"/>
        <v>43488</v>
      </c>
      <c r="BG28" s="144">
        <f t="shared" si="9"/>
        <v>43488</v>
      </c>
      <c r="BH28" s="520" t="str">
        <f>VLOOKUP('H30ごみ収集計画'!CI37,'尾向･不土野･尾八重ルート'!$W$52:$X$66,2,0)</f>
        <v>可燃ごみ</v>
      </c>
      <c r="BI28" s="521"/>
      <c r="BJ28" s="145">
        <f t="shared" si="22"/>
        <v>43519</v>
      </c>
      <c r="BK28" s="144">
        <f t="shared" si="10"/>
        <v>43519</v>
      </c>
      <c r="BL28" s="545" t="str">
        <f>VLOOKUP('H30ごみ収集計画'!CR37,'尾向･不土野･尾八重ルート'!$W$52:$X$66,2,0)</f>
        <v>不燃ごみ</v>
      </c>
      <c r="BM28" s="546"/>
      <c r="BN28" s="145">
        <f t="shared" si="23"/>
        <v>43547</v>
      </c>
      <c r="BO28" s="144">
        <f t="shared" si="11"/>
        <v>43547</v>
      </c>
      <c r="BP28" s="545" t="str">
        <f>VLOOKUP('H30ごみ収集計画'!DA37,'尾向･不土野･尾八重ルート'!$W$52:$X$66,2,0)</f>
        <v>不燃ごみ</v>
      </c>
      <c r="BQ28" s="549"/>
      <c r="CA28" s="141"/>
      <c r="CB28" s="142"/>
      <c r="CC28" s="142"/>
      <c r="CD28" s="142"/>
      <c r="CE28" s="142"/>
      <c r="CF28" s="141"/>
      <c r="CG28" s="142"/>
      <c r="CH28" s="142"/>
      <c r="CI28" s="142"/>
      <c r="CJ28" s="142"/>
      <c r="CK28" s="141"/>
      <c r="CL28" s="142"/>
      <c r="CM28" s="142"/>
      <c r="CN28" s="142"/>
      <c r="CO28" s="142"/>
      <c r="CP28" s="141"/>
      <c r="CQ28" s="142"/>
      <c r="CR28" s="142"/>
      <c r="CS28" s="142"/>
      <c r="CT28" s="142"/>
      <c r="CU28" s="142"/>
      <c r="CV28" s="142"/>
    </row>
    <row r="29" spans="3:100" s="86" customFormat="1" ht="18" customHeight="1"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/>
      <c r="T29" s="143">
        <f t="shared" si="12"/>
        <v>43214</v>
      </c>
      <c r="U29" s="144">
        <f t="shared" si="0"/>
        <v>43214</v>
      </c>
      <c r="V29" s="522" t="str">
        <f>VLOOKUP('H30ごみ収集計画'!F38,'尾向･不土野･尾八重ルート'!$W$52:$X$66,2,0)</f>
        <v>   </v>
      </c>
      <c r="W29" s="523"/>
      <c r="X29" s="145">
        <f t="shared" si="13"/>
        <v>43244</v>
      </c>
      <c r="Y29" s="144">
        <f t="shared" si="1"/>
        <v>43244</v>
      </c>
      <c r="Z29" s="522" t="str">
        <f>VLOOKUP('H30ごみ収集計画'!O38,'尾向･不土野･尾八重ルート'!$W$52:$X$66,2,0)</f>
        <v>   </v>
      </c>
      <c r="AA29" s="523"/>
      <c r="AB29" s="145">
        <f t="shared" si="14"/>
        <v>43275</v>
      </c>
      <c r="AC29" s="144">
        <f t="shared" si="2"/>
        <v>43275</v>
      </c>
      <c r="AD29" s="522" t="str">
        <f>VLOOKUP('H30ごみ収集計画'!X38,'尾向･不土野･尾八重ルート'!$W$52:$X$66,2,0)</f>
        <v>   </v>
      </c>
      <c r="AE29" s="523"/>
      <c r="AF29" s="145">
        <f t="shared" si="15"/>
        <v>43305</v>
      </c>
      <c r="AG29" s="144">
        <f t="shared" si="3"/>
        <v>43305</v>
      </c>
      <c r="AH29" s="522" t="str">
        <f>VLOOKUP('H30ごみ収集計画'!AG38,'尾向･不土野･尾八重ルート'!$W$52:$X$66,2,0)</f>
        <v>   </v>
      </c>
      <c r="AI29" s="525"/>
      <c r="AJ29" s="39"/>
      <c r="AK29" s="143">
        <f t="shared" si="16"/>
        <v>43336</v>
      </c>
      <c r="AL29" s="144">
        <f t="shared" si="4"/>
        <v>43336</v>
      </c>
      <c r="AM29" s="534" t="str">
        <f>VLOOKUP('H30ごみ収集計画'!AP38,'尾向･不土野･尾八重ルート'!$W$52:$X$66,2,0)</f>
        <v>資源ごみ</v>
      </c>
      <c r="AN29" s="538"/>
      <c r="AO29" s="145">
        <f t="shared" si="17"/>
        <v>43367</v>
      </c>
      <c r="AP29" s="144">
        <f t="shared" si="5"/>
        <v>43367</v>
      </c>
      <c r="AQ29" s="522" t="str">
        <f>VLOOKUP('H30ごみ収集計画'!AY38,'尾向･不土野･尾八重ルート'!$W$52:$X$66,2,0)</f>
        <v>   </v>
      </c>
      <c r="AR29" s="523"/>
      <c r="AS29" s="145">
        <f t="shared" si="18"/>
        <v>43397</v>
      </c>
      <c r="AT29" s="144">
        <f t="shared" si="6"/>
        <v>43397</v>
      </c>
      <c r="AU29" s="520" t="str">
        <f>VLOOKUP('H30ごみ収集計画'!BH38,'尾向･不土野･尾八重ルート'!$W$52:$X$66,2,0)</f>
        <v>可燃ごみ</v>
      </c>
      <c r="AV29" s="521"/>
      <c r="AW29" s="145">
        <f t="shared" si="19"/>
        <v>43428</v>
      </c>
      <c r="AX29" s="144">
        <f t="shared" si="7"/>
        <v>43428</v>
      </c>
      <c r="AY29" s="545" t="str">
        <f>VLOOKUP('H30ごみ収集計画'!BQ38,'尾向･不土野･尾八重ルート'!$W$52:$X$66,2,0)</f>
        <v>不燃ごみ</v>
      </c>
      <c r="AZ29" s="549"/>
      <c r="BA29" s="191"/>
      <c r="BB29" s="143">
        <f t="shared" si="20"/>
        <v>43458</v>
      </c>
      <c r="BC29" s="144">
        <f t="shared" si="8"/>
        <v>43458</v>
      </c>
      <c r="BD29" s="522" t="str">
        <f>VLOOKUP('H30ごみ収集計画'!BZ38,'尾向･不土野･尾八重ルート'!$W$52:$X$66,2,0)</f>
        <v>   </v>
      </c>
      <c r="BE29" s="523"/>
      <c r="BF29" s="145">
        <f t="shared" si="21"/>
        <v>43489</v>
      </c>
      <c r="BG29" s="144">
        <f t="shared" si="9"/>
        <v>43489</v>
      </c>
      <c r="BH29" s="522" t="str">
        <f>VLOOKUP('H30ごみ収集計画'!CI38,'尾向･不土野･尾八重ルート'!$W$52:$X$66,2,0)</f>
        <v>   </v>
      </c>
      <c r="BI29" s="523"/>
      <c r="BJ29" s="145">
        <f t="shared" si="22"/>
        <v>43520</v>
      </c>
      <c r="BK29" s="144">
        <f t="shared" si="10"/>
        <v>43520</v>
      </c>
      <c r="BL29" s="522" t="str">
        <f>VLOOKUP('H30ごみ収集計画'!CR38,'尾向･不土野･尾八重ルート'!$W$52:$X$66,2,0)</f>
        <v>   </v>
      </c>
      <c r="BM29" s="523"/>
      <c r="BN29" s="145">
        <f t="shared" si="23"/>
        <v>43548</v>
      </c>
      <c r="BO29" s="144">
        <f t="shared" si="11"/>
        <v>43548</v>
      </c>
      <c r="BP29" s="522" t="str">
        <f>VLOOKUP('H30ごみ収集計画'!DA38,'尾向･不土野･尾八重ルート'!$W$52:$X$66,2,0)</f>
        <v>   </v>
      </c>
      <c r="BQ29" s="525"/>
      <c r="CA29" s="141"/>
      <c r="CB29" s="142"/>
      <c r="CC29" s="142"/>
      <c r="CD29" s="142"/>
      <c r="CE29" s="142"/>
      <c r="CF29" s="141"/>
      <c r="CG29" s="142"/>
      <c r="CH29" s="142"/>
      <c r="CI29" s="142"/>
      <c r="CJ29" s="142"/>
      <c r="CK29" s="141"/>
      <c r="CL29" s="142"/>
      <c r="CM29" s="142"/>
      <c r="CN29" s="142"/>
      <c r="CO29" s="142"/>
      <c r="CP29" s="141"/>
      <c r="CQ29" s="142"/>
      <c r="CR29" s="142"/>
      <c r="CS29" s="142"/>
      <c r="CT29" s="142"/>
      <c r="CU29" s="142"/>
      <c r="CV29" s="142"/>
    </row>
    <row r="30" spans="1:100" s="86" customFormat="1" ht="18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/>
      <c r="S30" s="124"/>
      <c r="T30" s="143">
        <f t="shared" si="12"/>
        <v>43215</v>
      </c>
      <c r="U30" s="144">
        <f t="shared" si="0"/>
        <v>43215</v>
      </c>
      <c r="V30" s="520" t="str">
        <f>VLOOKUP('H30ごみ収集計画'!F39,'尾向･不土野･尾八重ルート'!$W$52:$X$66,2,0)</f>
        <v>可燃ごみ</v>
      </c>
      <c r="W30" s="521"/>
      <c r="X30" s="145">
        <f>X29+1</f>
        <v>43245</v>
      </c>
      <c r="Y30" s="144">
        <f t="shared" si="1"/>
        <v>43245</v>
      </c>
      <c r="Z30" s="534" t="str">
        <f>VLOOKUP('H30ごみ収集計画'!O39,'尾向･不土野･尾八重ルート'!$W$52:$X$66,2,0)</f>
        <v>資源ごみ</v>
      </c>
      <c r="AA30" s="538"/>
      <c r="AB30" s="145">
        <f t="shared" si="14"/>
        <v>43276</v>
      </c>
      <c r="AC30" s="144">
        <f t="shared" si="2"/>
        <v>43276</v>
      </c>
      <c r="AD30" s="522" t="str">
        <f>VLOOKUP('H30ごみ収集計画'!X39,'尾向･不土野･尾八重ルート'!$W$52:$X$66,2,0)</f>
        <v>   </v>
      </c>
      <c r="AE30" s="523"/>
      <c r="AF30" s="145">
        <f t="shared" si="15"/>
        <v>43306</v>
      </c>
      <c r="AG30" s="144">
        <f t="shared" si="3"/>
        <v>43306</v>
      </c>
      <c r="AH30" s="520" t="str">
        <f>VLOOKUP('H30ごみ収集計画'!AG39,'尾向･不土野･尾八重ルート'!$W$52:$X$66,2,0)</f>
        <v>可燃ごみ</v>
      </c>
      <c r="AI30" s="524"/>
      <c r="AJ30" s="39"/>
      <c r="AK30" s="143">
        <f t="shared" si="16"/>
        <v>43337</v>
      </c>
      <c r="AL30" s="144">
        <f t="shared" si="4"/>
        <v>43337</v>
      </c>
      <c r="AM30" s="522" t="str">
        <f>VLOOKUP('H30ごみ収集計画'!AP39,'尾向･不土野･尾八重ルート'!$W$52:$X$66,2,0)</f>
        <v>   </v>
      </c>
      <c r="AN30" s="523"/>
      <c r="AO30" s="145">
        <f t="shared" si="17"/>
        <v>43368</v>
      </c>
      <c r="AP30" s="144">
        <f t="shared" si="5"/>
        <v>43368</v>
      </c>
      <c r="AQ30" s="522" t="str">
        <f>VLOOKUP('H30ごみ収集計画'!AY39,'尾向･不土野･尾八重ルート'!$W$52:$X$66,2,0)</f>
        <v>   </v>
      </c>
      <c r="AR30" s="523"/>
      <c r="AS30" s="145">
        <f t="shared" si="18"/>
        <v>43398</v>
      </c>
      <c r="AT30" s="144">
        <f t="shared" si="6"/>
        <v>43398</v>
      </c>
      <c r="AU30" s="522" t="str">
        <f>VLOOKUP('H30ごみ収集計画'!BH39,'尾向･不土野･尾八重ルート'!$W$52:$X$66,2,0)</f>
        <v>   </v>
      </c>
      <c r="AV30" s="523"/>
      <c r="AW30" s="145">
        <f t="shared" si="19"/>
        <v>43429</v>
      </c>
      <c r="AX30" s="144">
        <f t="shared" si="7"/>
        <v>43429</v>
      </c>
      <c r="AY30" s="522" t="str">
        <f>VLOOKUP('H30ごみ収集計画'!BQ39,'尾向･不土野･尾八重ルート'!$W$52:$X$66,2,0)</f>
        <v>   </v>
      </c>
      <c r="AZ30" s="525"/>
      <c r="BA30" s="191"/>
      <c r="BB30" s="143">
        <f t="shared" si="20"/>
        <v>43459</v>
      </c>
      <c r="BC30" s="144">
        <f t="shared" si="8"/>
        <v>43459</v>
      </c>
      <c r="BD30" s="522" t="str">
        <f>VLOOKUP('H30ごみ収集計画'!BZ39,'尾向･不土野･尾八重ルート'!$W$52:$X$66,2,0)</f>
        <v>   </v>
      </c>
      <c r="BE30" s="523"/>
      <c r="BF30" s="145">
        <f t="shared" si="21"/>
        <v>43490</v>
      </c>
      <c r="BG30" s="144">
        <f t="shared" si="9"/>
        <v>43490</v>
      </c>
      <c r="BH30" s="534" t="str">
        <f>VLOOKUP('H30ごみ収集計画'!CI39,'尾向･不土野･尾八重ルート'!$W$52:$X$66,2,0)</f>
        <v>資源ごみ</v>
      </c>
      <c r="BI30" s="538"/>
      <c r="BJ30" s="145">
        <f t="shared" si="22"/>
        <v>43521</v>
      </c>
      <c r="BK30" s="144">
        <f t="shared" si="10"/>
        <v>43521</v>
      </c>
      <c r="BL30" s="522" t="str">
        <f>VLOOKUP('H30ごみ収集計画'!CR39,'尾向･不土野･尾八重ルート'!$W$52:$X$66,2,0)</f>
        <v>   </v>
      </c>
      <c r="BM30" s="523"/>
      <c r="BN30" s="145">
        <f t="shared" si="23"/>
        <v>43549</v>
      </c>
      <c r="BO30" s="144">
        <f t="shared" si="11"/>
        <v>43549</v>
      </c>
      <c r="BP30" s="522" t="str">
        <f>VLOOKUP('H30ごみ収集計画'!DA39,'尾向･不土野･尾八重ルート'!$W$52:$X$66,2,0)</f>
        <v>   </v>
      </c>
      <c r="BQ30" s="525"/>
      <c r="CA30" s="141"/>
      <c r="CB30" s="142"/>
      <c r="CC30" s="142"/>
      <c r="CD30" s="142"/>
      <c r="CE30" s="142"/>
      <c r="CF30" s="141"/>
      <c r="CG30" s="142"/>
      <c r="CH30" s="142"/>
      <c r="CI30" s="142"/>
      <c r="CJ30" s="142"/>
      <c r="CK30" s="141"/>
      <c r="CL30" s="142"/>
      <c r="CM30" s="142"/>
      <c r="CN30" s="142"/>
      <c r="CO30" s="142"/>
      <c r="CP30" s="141"/>
      <c r="CQ30" s="142"/>
      <c r="CR30" s="142"/>
      <c r="CS30" s="142"/>
      <c r="CT30" s="142"/>
      <c r="CU30" s="142"/>
      <c r="CV30" s="142"/>
    </row>
    <row r="31" spans="3:100" s="86" customFormat="1" ht="18" customHeight="1"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24"/>
      <c r="T31" s="143">
        <f t="shared" si="12"/>
        <v>43216</v>
      </c>
      <c r="U31" s="144">
        <f t="shared" si="0"/>
        <v>43216</v>
      </c>
      <c r="V31" s="522" t="str">
        <f>VLOOKUP('H30ごみ収集計画'!F40,'尾向･不土野･尾八重ルート'!$W$52:$X$66,2,0)</f>
        <v>   </v>
      </c>
      <c r="W31" s="523"/>
      <c r="X31" s="145">
        <f t="shared" si="13"/>
        <v>43246</v>
      </c>
      <c r="Y31" s="144">
        <f t="shared" si="1"/>
        <v>43246</v>
      </c>
      <c r="Z31" s="522" t="str">
        <f>VLOOKUP('H30ごみ収集計画'!O40,'尾向･不土野･尾八重ルート'!$W$52:$X$66,2,0)</f>
        <v>   </v>
      </c>
      <c r="AA31" s="523"/>
      <c r="AB31" s="145">
        <f t="shared" si="14"/>
        <v>43277</v>
      </c>
      <c r="AC31" s="144">
        <f t="shared" si="2"/>
        <v>43277</v>
      </c>
      <c r="AD31" s="522" t="str">
        <f>VLOOKUP('H30ごみ収集計画'!X40,'尾向･不土野･尾八重ルート'!$W$52:$X$66,2,0)</f>
        <v>   </v>
      </c>
      <c r="AE31" s="523"/>
      <c r="AF31" s="145">
        <f t="shared" si="15"/>
        <v>43307</v>
      </c>
      <c r="AG31" s="144">
        <f t="shared" si="3"/>
        <v>43307</v>
      </c>
      <c r="AH31" s="522" t="str">
        <f>VLOOKUP('H30ごみ収集計画'!AG40,'尾向･不土野･尾八重ルート'!$W$52:$X$66,2,0)</f>
        <v>   </v>
      </c>
      <c r="AI31" s="525"/>
      <c r="AJ31" s="39"/>
      <c r="AK31" s="143">
        <f t="shared" si="16"/>
        <v>43338</v>
      </c>
      <c r="AL31" s="144">
        <f t="shared" si="4"/>
        <v>43338</v>
      </c>
      <c r="AM31" s="522" t="str">
        <f>VLOOKUP('H30ごみ収集計画'!AP40,'尾向･不土野･尾八重ルート'!$W$52:$X$66,2,0)</f>
        <v>   </v>
      </c>
      <c r="AN31" s="523"/>
      <c r="AO31" s="145">
        <f t="shared" si="17"/>
        <v>43369</v>
      </c>
      <c r="AP31" s="144">
        <f t="shared" si="5"/>
        <v>43369</v>
      </c>
      <c r="AQ31" s="520" t="str">
        <f>VLOOKUP('H30ごみ収集計画'!AY40,'尾向･不土野･尾八重ルート'!$W$52:$X$66,2,0)</f>
        <v>可燃ごみ</v>
      </c>
      <c r="AR31" s="521"/>
      <c r="AS31" s="145">
        <f t="shared" si="18"/>
        <v>43399</v>
      </c>
      <c r="AT31" s="144">
        <f t="shared" si="6"/>
        <v>43399</v>
      </c>
      <c r="AU31" s="534" t="str">
        <f>VLOOKUP('H30ごみ収集計画'!BH40,'尾向･不土野･尾八重ルート'!$W$52:$X$66,2,0)</f>
        <v>資源ごみ</v>
      </c>
      <c r="AV31" s="538"/>
      <c r="AW31" s="145">
        <f t="shared" si="19"/>
        <v>43430</v>
      </c>
      <c r="AX31" s="144">
        <f t="shared" si="7"/>
        <v>43430</v>
      </c>
      <c r="AY31" s="522" t="str">
        <f>VLOOKUP('H30ごみ収集計画'!BQ40,'尾向･不土野･尾八重ルート'!$W$52:$X$66,2,0)</f>
        <v>   </v>
      </c>
      <c r="AZ31" s="525"/>
      <c r="BA31" s="191"/>
      <c r="BB31" s="143">
        <f t="shared" si="20"/>
        <v>43460</v>
      </c>
      <c r="BC31" s="144">
        <f t="shared" si="8"/>
        <v>43460</v>
      </c>
      <c r="BD31" s="520" t="str">
        <f>VLOOKUP('H30ごみ収集計画'!BZ40,'尾向･不土野･尾八重ルート'!$W$52:$X$66,2,0)</f>
        <v>可燃ごみ</v>
      </c>
      <c r="BE31" s="521"/>
      <c r="BF31" s="145">
        <f t="shared" si="21"/>
        <v>43491</v>
      </c>
      <c r="BG31" s="144">
        <f t="shared" si="9"/>
        <v>43491</v>
      </c>
      <c r="BH31" s="522" t="str">
        <f>VLOOKUP('H30ごみ収集計画'!CI40,'尾向･不土野･尾八重ルート'!$W$52:$X$66,2,0)</f>
        <v>   </v>
      </c>
      <c r="BI31" s="523"/>
      <c r="BJ31" s="145">
        <f t="shared" si="22"/>
        <v>43522</v>
      </c>
      <c r="BK31" s="144">
        <f t="shared" si="10"/>
        <v>43522</v>
      </c>
      <c r="BL31" s="522" t="str">
        <f>VLOOKUP('H30ごみ収集計画'!CR40,'尾向･不土野･尾八重ルート'!$W$52:$X$66,2,0)</f>
        <v>   </v>
      </c>
      <c r="BM31" s="523"/>
      <c r="BN31" s="145">
        <f t="shared" si="23"/>
        <v>43550</v>
      </c>
      <c r="BO31" s="144">
        <f t="shared" si="11"/>
        <v>43550</v>
      </c>
      <c r="BP31" s="522" t="str">
        <f>VLOOKUP('H30ごみ収集計画'!DA40,'尾向･不土野･尾八重ルート'!$W$52:$X$66,2,0)</f>
        <v>   </v>
      </c>
      <c r="BQ31" s="525"/>
      <c r="CA31" s="141"/>
      <c r="CB31" s="142"/>
      <c r="CC31" s="142"/>
      <c r="CD31" s="142"/>
      <c r="CE31" s="142"/>
      <c r="CF31" s="141"/>
      <c r="CG31" s="142"/>
      <c r="CH31" s="142"/>
      <c r="CI31" s="142"/>
      <c r="CJ31" s="142"/>
      <c r="CK31" s="141"/>
      <c r="CL31" s="142"/>
      <c r="CM31" s="142"/>
      <c r="CN31" s="142"/>
      <c r="CO31" s="142"/>
      <c r="CP31" s="141"/>
      <c r="CQ31" s="142"/>
      <c r="CR31" s="142"/>
      <c r="CS31" s="142"/>
      <c r="CT31" s="142"/>
      <c r="CU31" s="142"/>
      <c r="CV31" s="142"/>
    </row>
    <row r="32" spans="1:100" s="86" customFormat="1" ht="18" customHeight="1">
      <c r="A32" s="662" t="s">
        <v>215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124"/>
      <c r="T32" s="143">
        <f t="shared" si="12"/>
        <v>43217</v>
      </c>
      <c r="U32" s="144">
        <f t="shared" si="0"/>
        <v>43217</v>
      </c>
      <c r="V32" s="528" t="str">
        <f>VLOOKUP('H30ごみ収集計画'!F41,'尾向･不土野･尾八重ルート'!$W$52:$X$66,2,0)</f>
        <v>資源ごみ</v>
      </c>
      <c r="W32" s="529"/>
      <c r="X32" s="145">
        <f t="shared" si="13"/>
        <v>43247</v>
      </c>
      <c r="Y32" s="144">
        <f t="shared" si="1"/>
        <v>43247</v>
      </c>
      <c r="Z32" s="522" t="str">
        <f>VLOOKUP('H30ごみ収集計画'!O41,'尾向･不土野･尾八重ルート'!$W$52:$X$66,2,0)</f>
        <v>   </v>
      </c>
      <c r="AA32" s="523"/>
      <c r="AB32" s="145">
        <f t="shared" si="14"/>
        <v>43278</v>
      </c>
      <c r="AC32" s="144">
        <f t="shared" si="2"/>
        <v>43278</v>
      </c>
      <c r="AD32" s="520" t="str">
        <f>VLOOKUP('H30ごみ収集計画'!X41,'尾向･不土野･尾八重ルート'!$W$52:$X$66,2,0)</f>
        <v>可燃ごみ</v>
      </c>
      <c r="AE32" s="521"/>
      <c r="AF32" s="145">
        <f t="shared" si="15"/>
        <v>43308</v>
      </c>
      <c r="AG32" s="144">
        <f t="shared" si="3"/>
        <v>43308</v>
      </c>
      <c r="AH32" s="534" t="str">
        <f>VLOOKUP('H30ごみ収集計画'!AG41,'尾向･不土野･尾八重ルート'!$W$52:$X$66,2,0)</f>
        <v>資源ごみ</v>
      </c>
      <c r="AI32" s="535"/>
      <c r="AJ32" s="39"/>
      <c r="AK32" s="143">
        <f t="shared" si="16"/>
        <v>43339</v>
      </c>
      <c r="AL32" s="144">
        <f t="shared" si="4"/>
        <v>43339</v>
      </c>
      <c r="AM32" s="522" t="str">
        <f>VLOOKUP('H30ごみ収集計画'!AP41,'尾向･不土野･尾八重ルート'!$W$52:$X$66,2,0)</f>
        <v>   </v>
      </c>
      <c r="AN32" s="523"/>
      <c r="AO32" s="145">
        <f t="shared" si="17"/>
        <v>43370</v>
      </c>
      <c r="AP32" s="144">
        <f t="shared" si="5"/>
        <v>43370</v>
      </c>
      <c r="AQ32" s="522" t="str">
        <f>VLOOKUP('H30ごみ収集計画'!AY41,'尾向･不土野･尾八重ルート'!$W$52:$X$66,2,0)</f>
        <v>   </v>
      </c>
      <c r="AR32" s="523"/>
      <c r="AS32" s="145">
        <f t="shared" si="18"/>
        <v>43400</v>
      </c>
      <c r="AT32" s="144">
        <f t="shared" si="6"/>
        <v>43400</v>
      </c>
      <c r="AU32" s="522" t="str">
        <f>VLOOKUP('H30ごみ収集計画'!BH41,'尾向･不土野･尾八重ルート'!$W$52:$X$66,2,0)</f>
        <v>   </v>
      </c>
      <c r="AV32" s="523"/>
      <c r="AW32" s="145">
        <f t="shared" si="19"/>
        <v>43431</v>
      </c>
      <c r="AX32" s="144">
        <f t="shared" si="7"/>
        <v>43431</v>
      </c>
      <c r="AY32" s="522" t="str">
        <f>VLOOKUP('H30ごみ収集計画'!BQ41,'尾向･不土野･尾八重ルート'!$W$52:$X$66,2,0)</f>
        <v>   </v>
      </c>
      <c r="AZ32" s="525"/>
      <c r="BA32" s="191"/>
      <c r="BB32" s="143">
        <f t="shared" si="20"/>
        <v>43461</v>
      </c>
      <c r="BC32" s="144">
        <f t="shared" si="8"/>
        <v>43461</v>
      </c>
      <c r="BD32" s="522" t="str">
        <f>VLOOKUP('H30ごみ収集計画'!BZ41,'尾向･不土野･尾八重ルート'!$W$52:$X$66,2,0)</f>
        <v>   </v>
      </c>
      <c r="BE32" s="523"/>
      <c r="BF32" s="145">
        <f t="shared" si="21"/>
        <v>43492</v>
      </c>
      <c r="BG32" s="144">
        <f t="shared" si="9"/>
        <v>43492</v>
      </c>
      <c r="BH32" s="522" t="str">
        <f>VLOOKUP('H30ごみ収集計画'!CI41,'尾向･不土野･尾八重ルート'!$W$52:$X$66,2,0)</f>
        <v>   </v>
      </c>
      <c r="BI32" s="523"/>
      <c r="BJ32" s="145">
        <f t="shared" si="22"/>
        <v>43523</v>
      </c>
      <c r="BK32" s="144">
        <f t="shared" si="10"/>
        <v>43523</v>
      </c>
      <c r="BL32" s="520" t="str">
        <f>VLOOKUP('H30ごみ収集計画'!CR41,'尾向･不土野･尾八重ルート'!$W$52:$X$66,2,0)</f>
        <v>可燃ごみ</v>
      </c>
      <c r="BM32" s="521"/>
      <c r="BN32" s="145">
        <f t="shared" si="23"/>
        <v>43551</v>
      </c>
      <c r="BO32" s="144">
        <f t="shared" si="11"/>
        <v>43551</v>
      </c>
      <c r="BP32" s="520" t="str">
        <f>VLOOKUP('H30ごみ収集計画'!DA41,'尾向･不土野･尾八重ルート'!$W$52:$X$66,2,0)</f>
        <v>可燃ごみ</v>
      </c>
      <c r="BQ32" s="524"/>
      <c r="CA32" s="141"/>
      <c r="CB32" s="142"/>
      <c r="CC32" s="142"/>
      <c r="CD32" s="142"/>
      <c r="CE32" s="142"/>
      <c r="CF32" s="141"/>
      <c r="CG32" s="142"/>
      <c r="CH32" s="142"/>
      <c r="CI32" s="142"/>
      <c r="CJ32" s="142"/>
      <c r="CK32" s="141"/>
      <c r="CL32" s="142"/>
      <c r="CM32" s="142"/>
      <c r="CN32" s="142"/>
      <c r="CO32" s="142"/>
      <c r="CP32" s="141"/>
      <c r="CQ32" s="142"/>
      <c r="CR32" s="142"/>
      <c r="CS32" s="142"/>
      <c r="CT32" s="142"/>
      <c r="CU32" s="142"/>
      <c r="CV32" s="142"/>
    </row>
    <row r="33" spans="1:100" s="86" customFormat="1" ht="18" customHeight="1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135"/>
      <c r="T33" s="143">
        <f t="shared" si="12"/>
        <v>43218</v>
      </c>
      <c r="U33" s="144">
        <f t="shared" si="0"/>
        <v>43218</v>
      </c>
      <c r="V33" s="522" t="str">
        <f>VLOOKUP('H30ごみ収集計画'!F42,'尾向･不土野･尾八重ルート'!$W$52:$X$66,2,0)</f>
        <v>   </v>
      </c>
      <c r="W33" s="523"/>
      <c r="X33" s="145">
        <f t="shared" si="13"/>
        <v>43248</v>
      </c>
      <c r="Y33" s="144">
        <f t="shared" si="1"/>
        <v>43248</v>
      </c>
      <c r="Z33" s="522" t="str">
        <f>VLOOKUP('H30ごみ収集計画'!O42,'尾向･不土野･尾八重ルート'!$W$52:$X$66,2,0)</f>
        <v>   </v>
      </c>
      <c r="AA33" s="523"/>
      <c r="AB33" s="145">
        <f>AB32+1</f>
        <v>43279</v>
      </c>
      <c r="AC33" s="144">
        <f t="shared" si="2"/>
        <v>43279</v>
      </c>
      <c r="AD33" s="522" t="str">
        <f>VLOOKUP('H30ごみ収集計画'!X42,'尾向･不土野･尾八重ルート'!$W$52:$X$66,2,0)</f>
        <v>   </v>
      </c>
      <c r="AE33" s="523"/>
      <c r="AF33" s="145">
        <f t="shared" si="15"/>
        <v>43309</v>
      </c>
      <c r="AG33" s="144">
        <f t="shared" si="3"/>
        <v>43309</v>
      </c>
      <c r="AH33" s="522" t="str">
        <f>VLOOKUP('H30ごみ収集計画'!AG42,'尾向･不土野･尾八重ルート'!$W$52:$X$66,2,0)</f>
        <v>   </v>
      </c>
      <c r="AI33" s="525"/>
      <c r="AJ33" s="39"/>
      <c r="AK33" s="143">
        <f t="shared" si="16"/>
        <v>43340</v>
      </c>
      <c r="AL33" s="144">
        <f t="shared" si="4"/>
        <v>43340</v>
      </c>
      <c r="AM33" s="522" t="str">
        <f>VLOOKUP('H30ごみ収集計画'!AP42,'尾向･不土野･尾八重ルート'!$W$52:$X$66,2,0)</f>
        <v>   </v>
      </c>
      <c r="AN33" s="523"/>
      <c r="AO33" s="145">
        <f>AO32+1</f>
        <v>43371</v>
      </c>
      <c r="AP33" s="144">
        <f t="shared" si="5"/>
        <v>43371</v>
      </c>
      <c r="AQ33" s="534" t="str">
        <f>VLOOKUP('H30ごみ収集計画'!AY42,'尾向･不土野･尾八重ルート'!$W$52:$X$66,2,0)</f>
        <v>資源ごみ</v>
      </c>
      <c r="AR33" s="538"/>
      <c r="AS33" s="145">
        <f t="shared" si="18"/>
        <v>43401</v>
      </c>
      <c r="AT33" s="144">
        <f t="shared" si="6"/>
        <v>43401</v>
      </c>
      <c r="AU33" s="522" t="str">
        <f>VLOOKUP('H30ごみ収集計画'!BH42,'尾向･不土野･尾八重ルート'!$W$52:$X$66,2,0)</f>
        <v>   </v>
      </c>
      <c r="AV33" s="523"/>
      <c r="AW33" s="145">
        <f>AW32+1</f>
        <v>43432</v>
      </c>
      <c r="AX33" s="144">
        <f t="shared" si="7"/>
        <v>43432</v>
      </c>
      <c r="AY33" s="520" t="str">
        <f>VLOOKUP('H30ごみ収集計画'!BQ42,'尾向･不土野･尾八重ルート'!$W$52:$X$66,2,0)</f>
        <v>可燃ごみ</v>
      </c>
      <c r="AZ33" s="524"/>
      <c r="BA33" s="191"/>
      <c r="BB33" s="143">
        <f t="shared" si="20"/>
        <v>43462</v>
      </c>
      <c r="BC33" s="144">
        <f t="shared" si="8"/>
        <v>43462</v>
      </c>
      <c r="BD33" s="534" t="str">
        <f>VLOOKUP('H30ごみ収集計画'!BZ42,'尾向･不土野･尾八重ルート'!$W$52:$X$66,2,0)</f>
        <v>資源ごみ</v>
      </c>
      <c r="BE33" s="538"/>
      <c r="BF33" s="145">
        <f t="shared" si="21"/>
        <v>43493</v>
      </c>
      <c r="BG33" s="144">
        <f t="shared" si="9"/>
        <v>43493</v>
      </c>
      <c r="BH33" s="522" t="str">
        <f>VLOOKUP('H30ごみ収集計画'!CI42,'尾向･不土野･尾八重ルート'!$W$52:$X$66,2,0)</f>
        <v>   </v>
      </c>
      <c r="BI33" s="523"/>
      <c r="BJ33" s="145">
        <f>BJ32+1</f>
        <v>43524</v>
      </c>
      <c r="BK33" s="144">
        <f t="shared" si="10"/>
        <v>43524</v>
      </c>
      <c r="BL33" s="522" t="str">
        <f>VLOOKUP('H30ごみ収集計画'!CR42,'尾向･不土野･尾八重ルート'!$W$52:$X$66,2,0)</f>
        <v>   </v>
      </c>
      <c r="BM33" s="523"/>
      <c r="BN33" s="145">
        <f t="shared" si="23"/>
        <v>43552</v>
      </c>
      <c r="BO33" s="144">
        <f t="shared" si="11"/>
        <v>43552</v>
      </c>
      <c r="BP33" s="522" t="str">
        <f>VLOOKUP('H30ごみ収集計画'!DA42,'尾向･不土野･尾八重ルート'!$W$52:$X$66,2,0)</f>
        <v>   </v>
      </c>
      <c r="BQ33" s="525"/>
      <c r="CA33" s="141"/>
      <c r="CB33" s="142"/>
      <c r="CC33" s="142"/>
      <c r="CD33" s="142"/>
      <c r="CE33" s="142"/>
      <c r="CF33" s="141"/>
      <c r="CG33" s="142"/>
      <c r="CH33" s="142"/>
      <c r="CI33" s="142"/>
      <c r="CJ33" s="142"/>
      <c r="CK33" s="141"/>
      <c r="CL33" s="142"/>
      <c r="CM33" s="142"/>
      <c r="CN33" s="142"/>
      <c r="CO33" s="142"/>
      <c r="CP33" s="141"/>
      <c r="CQ33" s="142"/>
      <c r="CR33" s="142"/>
      <c r="CS33" s="142"/>
      <c r="CT33" s="142"/>
      <c r="CU33" s="142"/>
      <c r="CV33" s="142"/>
    </row>
    <row r="34" spans="1:100" s="86" customFormat="1" ht="18" customHeight="1">
      <c r="A34" s="662"/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135"/>
      <c r="T34" s="143">
        <f t="shared" si="12"/>
        <v>43219</v>
      </c>
      <c r="U34" s="144">
        <f t="shared" si="0"/>
        <v>43219</v>
      </c>
      <c r="V34" s="594" t="str">
        <f>VLOOKUP('H30ごみ収集計画'!F43,'尾向･不土野･尾八重ルート'!$W$52:$X$66,2,0)</f>
        <v>   </v>
      </c>
      <c r="W34" s="595"/>
      <c r="X34" s="145">
        <f t="shared" si="13"/>
        <v>43249</v>
      </c>
      <c r="Y34" s="144">
        <f t="shared" si="1"/>
        <v>43249</v>
      </c>
      <c r="Z34" s="522" t="str">
        <f>VLOOKUP('H30ごみ収集計画'!O43,'尾向･不土野･尾八重ルート'!$W$52:$X$66,2,0)</f>
        <v>   </v>
      </c>
      <c r="AA34" s="523"/>
      <c r="AB34" s="145">
        <f t="shared" si="14"/>
        <v>43280</v>
      </c>
      <c r="AC34" s="144">
        <f t="shared" si="2"/>
        <v>43280</v>
      </c>
      <c r="AD34" s="522" t="str">
        <f>VLOOKUP('H30ごみ収集計画'!X43,'尾向･不土野･尾八重ルート'!$W$52:$X$66,2,0)</f>
        <v>   </v>
      </c>
      <c r="AE34" s="523"/>
      <c r="AF34" s="145">
        <f t="shared" si="15"/>
        <v>43310</v>
      </c>
      <c r="AG34" s="144">
        <f t="shared" si="3"/>
        <v>43310</v>
      </c>
      <c r="AH34" s="522" t="str">
        <f>VLOOKUP('H30ごみ収集計画'!AG43,'尾向･不土野･尾八重ルート'!$W$52:$X$66,2,0)</f>
        <v>   </v>
      </c>
      <c r="AI34" s="525"/>
      <c r="AJ34" s="39"/>
      <c r="AK34" s="143">
        <f t="shared" si="16"/>
        <v>43341</v>
      </c>
      <c r="AL34" s="144">
        <f t="shared" si="4"/>
        <v>43341</v>
      </c>
      <c r="AM34" s="520" t="str">
        <f>VLOOKUP('H30ごみ収集計画'!AP43,'尾向･不土野･尾八重ルート'!$W$52:$X$66,2,0)</f>
        <v>可燃ごみ</v>
      </c>
      <c r="AN34" s="521"/>
      <c r="AO34" s="145">
        <f>AO33+1</f>
        <v>43372</v>
      </c>
      <c r="AP34" s="144">
        <f t="shared" si="5"/>
        <v>43372</v>
      </c>
      <c r="AQ34" s="522" t="str">
        <f>VLOOKUP('H30ごみ収集計画'!AY43,'尾向･不土野･尾八重ルート'!$W$52:$X$66,2,0)</f>
        <v>   </v>
      </c>
      <c r="AR34" s="523"/>
      <c r="AS34" s="145">
        <f t="shared" si="18"/>
        <v>43402</v>
      </c>
      <c r="AT34" s="144">
        <f t="shared" si="6"/>
        <v>43402</v>
      </c>
      <c r="AU34" s="522" t="str">
        <f>VLOOKUP('H30ごみ収集計画'!BH43,'尾向･不土野･尾八重ルート'!$W$52:$X$66,2,0)</f>
        <v>   </v>
      </c>
      <c r="AV34" s="523"/>
      <c r="AW34" s="145">
        <f>AW33+1</f>
        <v>43433</v>
      </c>
      <c r="AX34" s="144">
        <f t="shared" si="7"/>
        <v>43433</v>
      </c>
      <c r="AY34" s="522" t="str">
        <f>VLOOKUP('H30ごみ収集計画'!BQ43,'尾向･不土野･尾八重ルート'!$W$52:$X$66,2,0)</f>
        <v>   </v>
      </c>
      <c r="AZ34" s="525"/>
      <c r="BA34" s="191"/>
      <c r="BB34" s="143">
        <f t="shared" si="20"/>
        <v>43463</v>
      </c>
      <c r="BC34" s="144">
        <f t="shared" si="8"/>
        <v>43463</v>
      </c>
      <c r="BD34" s="522" t="s">
        <v>53</v>
      </c>
      <c r="BE34" s="523"/>
      <c r="BF34" s="145">
        <f t="shared" si="21"/>
        <v>43494</v>
      </c>
      <c r="BG34" s="144">
        <f t="shared" si="9"/>
        <v>43494</v>
      </c>
      <c r="BH34" s="522" t="str">
        <f>VLOOKUP('H30ごみ収集計画'!CI43,'尾向･不土野･尾八重ルート'!$W$52:$X$66,2,0)</f>
        <v>   </v>
      </c>
      <c r="BI34" s="523"/>
      <c r="BJ34" s="87"/>
      <c r="BK34" s="88"/>
      <c r="BL34" s="40"/>
      <c r="BM34" s="41"/>
      <c r="BN34" s="145">
        <f t="shared" si="23"/>
        <v>43553</v>
      </c>
      <c r="BO34" s="144">
        <f t="shared" si="11"/>
        <v>43553</v>
      </c>
      <c r="BP34" s="522" t="str">
        <f>VLOOKUP('H30ごみ収集計画'!DA43,'尾向･不土野･尾八重ルート'!$W$52:$X$66,2,0)</f>
        <v>   </v>
      </c>
      <c r="BQ34" s="525"/>
      <c r="CA34" s="141"/>
      <c r="CB34" s="142"/>
      <c r="CC34" s="142"/>
      <c r="CD34" s="142"/>
      <c r="CE34" s="142"/>
      <c r="CF34" s="141"/>
      <c r="CG34" s="142"/>
      <c r="CH34" s="142"/>
      <c r="CI34" s="142"/>
      <c r="CJ34" s="142"/>
      <c r="CK34" s="141"/>
      <c r="CL34" s="142"/>
      <c r="CM34" s="142"/>
      <c r="CN34" s="142"/>
      <c r="CO34" s="142"/>
      <c r="CP34" s="141"/>
      <c r="CQ34" s="142"/>
      <c r="CR34" s="142"/>
      <c r="CS34" s="142"/>
      <c r="CT34" s="142"/>
      <c r="CU34" s="142"/>
      <c r="CV34" s="142"/>
    </row>
    <row r="35" spans="1:100" s="86" customFormat="1" ht="17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125"/>
      <c r="T35" s="146">
        <f t="shared" si="12"/>
        <v>43220</v>
      </c>
      <c r="U35" s="147">
        <f t="shared" si="0"/>
        <v>43220</v>
      </c>
      <c r="V35" s="522" t="str">
        <f>VLOOKUP('H30ごみ収集計画'!F44,'尾向･不土野･尾八重ルート'!$W$52:$X$66,2,0)</f>
        <v>   </v>
      </c>
      <c r="W35" s="523"/>
      <c r="X35" s="148">
        <f t="shared" si="13"/>
        <v>43250</v>
      </c>
      <c r="Y35" s="144">
        <f t="shared" si="1"/>
        <v>43250</v>
      </c>
      <c r="Z35" s="520" t="str">
        <f>VLOOKUP('H30ごみ収集計画'!O44,'尾向･不土野･尾八重ルート'!$W$52:$X$66,2,0)</f>
        <v>可燃ごみ</v>
      </c>
      <c r="AA35" s="521"/>
      <c r="AB35" s="145">
        <f t="shared" si="14"/>
        <v>43281</v>
      </c>
      <c r="AC35" s="147">
        <f t="shared" si="2"/>
        <v>43281</v>
      </c>
      <c r="AD35" s="522" t="str">
        <f>VLOOKUP('H30ごみ収集計画'!X44,'尾向･不土野･尾八重ルート'!$W$52:$X$66,2,0)</f>
        <v>   </v>
      </c>
      <c r="AE35" s="523"/>
      <c r="AF35" s="145">
        <f t="shared" si="15"/>
        <v>43311</v>
      </c>
      <c r="AG35" s="144">
        <f t="shared" si="3"/>
        <v>43311</v>
      </c>
      <c r="AH35" s="522" t="str">
        <f>VLOOKUP('H30ごみ収集計画'!AG44,'尾向･不土野･尾八重ルート'!$W$52:$X$66,2,0)</f>
        <v>   </v>
      </c>
      <c r="AI35" s="525"/>
      <c r="AJ35" s="39"/>
      <c r="AK35" s="143">
        <f t="shared" si="16"/>
        <v>43342</v>
      </c>
      <c r="AL35" s="144">
        <f t="shared" si="4"/>
        <v>43342</v>
      </c>
      <c r="AM35" s="522" t="str">
        <f>VLOOKUP('H30ごみ収集計画'!AP44,'尾向･不土野･尾八重ルート'!$W$52:$X$66,2,0)</f>
        <v>   </v>
      </c>
      <c r="AN35" s="523"/>
      <c r="AO35" s="145">
        <f>AO34+1</f>
        <v>43373</v>
      </c>
      <c r="AP35" s="144">
        <f t="shared" si="5"/>
        <v>43373</v>
      </c>
      <c r="AQ35" s="522" t="str">
        <f>VLOOKUP('H30ごみ収集計画'!AY44,'尾向･不土野･尾八重ルート'!$W$52:$X$66,2,0)</f>
        <v>   </v>
      </c>
      <c r="AR35" s="523"/>
      <c r="AS35" s="145">
        <f t="shared" si="18"/>
        <v>43403</v>
      </c>
      <c r="AT35" s="144">
        <f t="shared" si="6"/>
        <v>43403</v>
      </c>
      <c r="AU35" s="522" t="str">
        <f>VLOOKUP('H30ごみ収集計画'!BH44,'尾向･不土野･尾八重ルート'!$W$52:$X$66,2,0)</f>
        <v>   </v>
      </c>
      <c r="AV35" s="523"/>
      <c r="AW35" s="145">
        <f>AW34+1</f>
        <v>43434</v>
      </c>
      <c r="AX35" s="144">
        <f t="shared" si="7"/>
        <v>43434</v>
      </c>
      <c r="AY35" s="534" t="str">
        <f>VLOOKUP('H30ごみ収集計画'!BQ44,'尾向･不土野･尾八重ルート'!$W$52:$X$66,2,0)</f>
        <v>資源ごみ</v>
      </c>
      <c r="AZ35" s="535"/>
      <c r="BA35" s="191"/>
      <c r="BB35" s="143">
        <f t="shared" si="20"/>
        <v>43464</v>
      </c>
      <c r="BC35" s="144">
        <f t="shared" si="8"/>
        <v>43464</v>
      </c>
      <c r="BD35" s="522" t="s">
        <v>53</v>
      </c>
      <c r="BE35" s="523"/>
      <c r="BF35" s="145">
        <f t="shared" si="21"/>
        <v>43495</v>
      </c>
      <c r="BG35" s="144">
        <f t="shared" si="9"/>
        <v>43495</v>
      </c>
      <c r="BH35" s="520" t="str">
        <f>VLOOKUP('H30ごみ収集計画'!CI44,'尾向･不土野･尾八重ルート'!$W$52:$X$66,2,0)</f>
        <v>可燃ごみ</v>
      </c>
      <c r="BI35" s="521"/>
      <c r="BJ35" s="89"/>
      <c r="BK35" s="90"/>
      <c r="BL35" s="42"/>
      <c r="BM35" s="43"/>
      <c r="BN35" s="145">
        <f t="shared" si="23"/>
        <v>43554</v>
      </c>
      <c r="BO35" s="144">
        <f t="shared" si="11"/>
        <v>43554</v>
      </c>
      <c r="BP35" s="522" t="str">
        <f>VLOOKUP('H30ごみ収集計画'!DA44,'尾向･不土野･尾八重ルート'!$W$52:$X$66,2,0)</f>
        <v>   </v>
      </c>
      <c r="BQ35" s="525"/>
      <c r="CA35" s="141"/>
      <c r="CB35" s="142"/>
      <c r="CC35" s="142"/>
      <c r="CD35" s="142"/>
      <c r="CE35" s="142"/>
      <c r="CF35" s="141"/>
      <c r="CG35" s="142"/>
      <c r="CH35" s="142"/>
      <c r="CI35" s="142"/>
      <c r="CJ35" s="142"/>
      <c r="CK35" s="141"/>
      <c r="CL35" s="142"/>
      <c r="CM35" s="142"/>
      <c r="CN35" s="142"/>
      <c r="CO35" s="142"/>
      <c r="CP35" s="141"/>
      <c r="CQ35" s="142"/>
      <c r="CR35" s="142"/>
      <c r="CS35" s="142"/>
      <c r="CT35" s="142"/>
      <c r="CU35" s="142"/>
      <c r="CV35" s="142"/>
    </row>
    <row r="36" spans="1:100" s="86" customFormat="1" ht="17.25" customHeight="1" thickBot="1">
      <c r="A36" s="644" t="s">
        <v>239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6"/>
      <c r="S36" s="135"/>
      <c r="T36" s="554"/>
      <c r="U36" s="555"/>
      <c r="V36" s="555"/>
      <c r="W36" s="556"/>
      <c r="X36" s="149">
        <f>X35+1</f>
        <v>43251</v>
      </c>
      <c r="Y36" s="150">
        <f t="shared" si="1"/>
        <v>43251</v>
      </c>
      <c r="Z36" s="562" t="str">
        <f>VLOOKUP('H30ごみ収集計画'!O45,'尾向･不土野･尾八重ルート'!$W$52:$X$66,2,0)</f>
        <v>   </v>
      </c>
      <c r="AA36" s="667"/>
      <c r="AB36" s="559"/>
      <c r="AC36" s="560"/>
      <c r="AD36" s="560"/>
      <c r="AE36" s="561"/>
      <c r="AF36" s="151">
        <f t="shared" si="15"/>
        <v>43312</v>
      </c>
      <c r="AG36" s="150">
        <f t="shared" si="3"/>
        <v>43312</v>
      </c>
      <c r="AH36" s="562" t="str">
        <f>VLOOKUP('H30ごみ収集計画'!AG45,'尾向･不土野･尾八重ルート'!$W$52:$X$66,2,0)</f>
        <v>   </v>
      </c>
      <c r="AI36" s="563"/>
      <c r="AJ36" s="39"/>
      <c r="AK36" s="192">
        <f>AK35+1</f>
        <v>43343</v>
      </c>
      <c r="AL36" s="153">
        <f t="shared" si="4"/>
        <v>43343</v>
      </c>
      <c r="AM36" s="552" t="str">
        <f>VLOOKUP('H30ごみ収集計画'!AP45,'尾向･不土野･尾八重ルート'!$W$52:$X$66,2,0)</f>
        <v>   </v>
      </c>
      <c r="AN36" s="602"/>
      <c r="AO36" s="559"/>
      <c r="AP36" s="560"/>
      <c r="AQ36" s="560"/>
      <c r="AR36" s="560"/>
      <c r="AS36" s="151">
        <f t="shared" si="18"/>
        <v>43404</v>
      </c>
      <c r="AT36" s="153">
        <f t="shared" si="6"/>
        <v>43404</v>
      </c>
      <c r="AU36" s="580" t="str">
        <f>VLOOKUP('H30ごみ収集計画'!BH45,'尾向･不土野･尾八重ルート'!$W$52:$X$66,2,0)</f>
        <v>可燃ごみ</v>
      </c>
      <c r="AV36" s="581"/>
      <c r="AW36" s="559"/>
      <c r="AX36" s="560"/>
      <c r="AY36" s="560"/>
      <c r="AZ36" s="566"/>
      <c r="BA36" s="191"/>
      <c r="BB36" s="192">
        <f>BB35+1</f>
        <v>43465</v>
      </c>
      <c r="BC36" s="153">
        <f t="shared" si="8"/>
        <v>43465</v>
      </c>
      <c r="BD36" s="552" t="s">
        <v>53</v>
      </c>
      <c r="BE36" s="602"/>
      <c r="BF36" s="152">
        <f t="shared" si="21"/>
        <v>43496</v>
      </c>
      <c r="BG36" s="153">
        <f t="shared" si="9"/>
        <v>43496</v>
      </c>
      <c r="BH36" s="552" t="str">
        <f>VLOOKUP('H30ごみ収集計画'!CI45,'尾向･不土野･尾八重ルート'!$W$52:$X$66,2,0)</f>
        <v>   </v>
      </c>
      <c r="BI36" s="602"/>
      <c r="BJ36" s="131"/>
      <c r="BK36" s="132"/>
      <c r="BL36" s="132"/>
      <c r="BM36" s="133"/>
      <c r="BN36" s="152">
        <f t="shared" si="23"/>
        <v>43555</v>
      </c>
      <c r="BO36" s="153">
        <f t="shared" si="11"/>
        <v>43555</v>
      </c>
      <c r="BP36" s="552" t="str">
        <f>VLOOKUP('H30ごみ収集計画'!DA45,'尾向･不土野･尾八重ルート'!$W$52:$X$66,2,0)</f>
        <v>   </v>
      </c>
      <c r="BQ36" s="553"/>
      <c r="CA36" s="141"/>
      <c r="CB36" s="142"/>
      <c r="CC36" s="142"/>
      <c r="CD36" s="142"/>
      <c r="CE36" s="142"/>
      <c r="CF36" s="141"/>
      <c r="CG36" s="142"/>
      <c r="CH36" s="142"/>
      <c r="CI36" s="142"/>
      <c r="CJ36" s="142"/>
      <c r="CK36" s="141"/>
      <c r="CL36" s="142"/>
      <c r="CM36" s="142"/>
      <c r="CN36" s="142"/>
      <c r="CO36" s="142"/>
      <c r="CP36" s="141"/>
      <c r="CQ36" s="142"/>
      <c r="CR36" s="142"/>
      <c r="CS36" s="142"/>
      <c r="CT36" s="142"/>
      <c r="CU36" s="142"/>
      <c r="CV36" s="142"/>
    </row>
    <row r="37" spans="1:115" s="48" customFormat="1" ht="5.25" customHeight="1" thickTop="1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9"/>
      <c r="S37" s="135"/>
      <c r="T37" s="83"/>
      <c r="U37" s="84"/>
      <c r="Y37" s="83"/>
      <c r="AC37" s="118"/>
      <c r="AD37" s="118"/>
      <c r="AE37" s="118"/>
      <c r="AF37" s="118"/>
      <c r="AG37" s="118"/>
      <c r="AH37" s="118"/>
      <c r="AI37" s="118"/>
      <c r="AJ37" s="82"/>
      <c r="AK37" s="83"/>
      <c r="AL37" s="84"/>
      <c r="AP37" s="83"/>
      <c r="AT37" s="118"/>
      <c r="AU37" s="118"/>
      <c r="AV37" s="118"/>
      <c r="AW37" s="118"/>
      <c r="AX37" s="118"/>
      <c r="AY37" s="118"/>
      <c r="AZ37" s="118"/>
      <c r="BA37" s="82"/>
      <c r="BB37" s="624" t="s">
        <v>235</v>
      </c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118"/>
      <c r="BS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5"/>
      <c r="DB37" s="85"/>
      <c r="DC37" s="85"/>
      <c r="DD37" s="85"/>
      <c r="DE37" s="85"/>
      <c r="DH37" s="85"/>
      <c r="DI37" s="85"/>
      <c r="DJ37" s="85"/>
      <c r="DK37" s="85"/>
    </row>
    <row r="38" spans="1:115" s="48" customFormat="1" ht="18.75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  <c r="S38" s="135"/>
      <c r="T38" s="603" t="s">
        <v>35</v>
      </c>
      <c r="U38" s="604"/>
      <c r="V38" s="604"/>
      <c r="W38" s="605"/>
      <c r="X38" s="606" t="s">
        <v>108</v>
      </c>
      <c r="Y38" s="607"/>
      <c r="Z38" s="310" t="s">
        <v>110</v>
      </c>
      <c r="AA38" s="311"/>
      <c r="AB38" s="311"/>
      <c r="AC38" s="312"/>
      <c r="AD38" s="312"/>
      <c r="AE38" s="312"/>
      <c r="AF38" s="312"/>
      <c r="AG38" s="312"/>
      <c r="AH38" s="312"/>
      <c r="AI38" s="313"/>
      <c r="AJ38" s="103"/>
      <c r="AK38" s="107"/>
      <c r="AL38" s="623" t="s">
        <v>236</v>
      </c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117"/>
      <c r="BA38" s="103"/>
      <c r="BB38" s="626"/>
      <c r="BC38" s="626"/>
      <c r="BD38" s="626"/>
      <c r="BE38" s="626"/>
      <c r="BF38" s="626"/>
      <c r="BG38" s="626"/>
      <c r="BH38" s="626"/>
      <c r="BI38" s="626"/>
      <c r="BJ38" s="626"/>
      <c r="BK38" s="626"/>
      <c r="BL38" s="626"/>
      <c r="BM38" s="626"/>
      <c r="BN38" s="626"/>
      <c r="BO38" s="626"/>
      <c r="BP38" s="626"/>
      <c r="BQ38" s="117"/>
      <c r="BS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5"/>
      <c r="DB38" s="85"/>
      <c r="DC38" s="85"/>
      <c r="DD38" s="85"/>
      <c r="DE38" s="85"/>
      <c r="DH38" s="85"/>
      <c r="DI38" s="85"/>
      <c r="DJ38" s="85"/>
      <c r="DK38" s="85"/>
    </row>
    <row r="39" spans="1:115" s="48" customFormat="1" ht="18.75" customHeight="1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9"/>
      <c r="S39" s="103"/>
      <c r="T39" s="307"/>
      <c r="U39" s="308"/>
      <c r="V39" s="309"/>
      <c r="W39" s="309"/>
      <c r="Y39" s="83"/>
      <c r="Z39" s="314"/>
      <c r="AA39" s="315"/>
      <c r="AB39" s="315"/>
      <c r="AC39" s="316"/>
      <c r="AD39" s="316"/>
      <c r="AE39" s="316"/>
      <c r="AF39" s="316"/>
      <c r="AG39" s="316"/>
      <c r="AH39" s="316"/>
      <c r="AI39" s="316"/>
      <c r="AJ39" s="103"/>
      <c r="AK39" s="117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3"/>
      <c r="AW39" s="623"/>
      <c r="AX39" s="623"/>
      <c r="AY39" s="623"/>
      <c r="AZ39" s="117"/>
      <c r="BA39" s="103"/>
      <c r="BB39" s="626"/>
      <c r="BC39" s="626"/>
      <c r="BD39" s="626"/>
      <c r="BE39" s="626"/>
      <c r="BF39" s="626"/>
      <c r="BG39" s="626"/>
      <c r="BH39" s="626"/>
      <c r="BI39" s="626"/>
      <c r="BJ39" s="626"/>
      <c r="BK39" s="626"/>
      <c r="BL39" s="626"/>
      <c r="BM39" s="626"/>
      <c r="BN39" s="626"/>
      <c r="BO39" s="626"/>
      <c r="BP39" s="626"/>
      <c r="BQ39" s="117"/>
      <c r="BS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5"/>
      <c r="DB39" s="85"/>
      <c r="DC39" s="85"/>
      <c r="DD39" s="85"/>
      <c r="DE39" s="85"/>
      <c r="DH39" s="85"/>
      <c r="DI39" s="85"/>
      <c r="DJ39" s="85"/>
      <c r="DK39" s="85"/>
    </row>
    <row r="40" spans="1:115" s="48" customFormat="1" ht="18.75" customHeight="1">
      <c r="A40" s="647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9"/>
      <c r="S40" s="103"/>
      <c r="T40" s="474" t="s">
        <v>34</v>
      </c>
      <c r="U40" s="475"/>
      <c r="V40" s="475"/>
      <c r="W40" s="476"/>
      <c r="X40" s="575" t="s">
        <v>108</v>
      </c>
      <c r="Y40" s="575"/>
      <c r="Z40" s="596" t="s">
        <v>111</v>
      </c>
      <c r="AA40" s="597"/>
      <c r="AB40" s="597"/>
      <c r="AC40" s="597"/>
      <c r="AD40" s="597"/>
      <c r="AE40" s="597"/>
      <c r="AF40" s="597"/>
      <c r="AG40" s="597"/>
      <c r="AH40" s="597"/>
      <c r="AI40" s="598"/>
      <c r="AJ40" s="103"/>
      <c r="AK40" s="117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117"/>
      <c r="BA40" s="103"/>
      <c r="BB40" s="501" t="s">
        <v>219</v>
      </c>
      <c r="BC40" s="501"/>
      <c r="BD40" s="501"/>
      <c r="BE40" s="501"/>
      <c r="BF40" s="501" t="s">
        <v>230</v>
      </c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S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5"/>
      <c r="DB40" s="85"/>
      <c r="DC40" s="85"/>
      <c r="DD40" s="85"/>
      <c r="DE40" s="85"/>
      <c r="DH40" s="85"/>
      <c r="DI40" s="85"/>
      <c r="DJ40" s="85"/>
      <c r="DK40" s="85"/>
    </row>
    <row r="41" spans="1:115" s="48" customFormat="1" ht="18.75" customHeight="1">
      <c r="A41" s="650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2"/>
      <c r="S41" s="103"/>
      <c r="T41" s="671"/>
      <c r="U41" s="672"/>
      <c r="V41" s="672"/>
      <c r="W41" s="673"/>
      <c r="X41" s="575"/>
      <c r="Y41" s="575"/>
      <c r="Z41" s="668"/>
      <c r="AA41" s="669"/>
      <c r="AB41" s="669"/>
      <c r="AC41" s="669"/>
      <c r="AD41" s="669"/>
      <c r="AE41" s="669"/>
      <c r="AF41" s="669"/>
      <c r="AG41" s="669"/>
      <c r="AH41" s="669"/>
      <c r="AI41" s="670"/>
      <c r="AJ41" s="103"/>
      <c r="AK41" s="112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106"/>
      <c r="BA41" s="103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S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5"/>
      <c r="DB41" s="85"/>
      <c r="DC41" s="85"/>
      <c r="DD41" s="85"/>
      <c r="DE41" s="85"/>
      <c r="DH41" s="85"/>
      <c r="DI41" s="85"/>
      <c r="DJ41" s="85"/>
      <c r="DK41" s="85"/>
    </row>
    <row r="42" spans="1:115" s="48" customFormat="1" ht="18.7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03"/>
      <c r="T42" s="671"/>
      <c r="U42" s="672"/>
      <c r="V42" s="672"/>
      <c r="W42" s="673"/>
      <c r="X42" s="575"/>
      <c r="Y42" s="575"/>
      <c r="Z42" s="668" t="s">
        <v>107</v>
      </c>
      <c r="AA42" s="669"/>
      <c r="AB42" s="669"/>
      <c r="AC42" s="669"/>
      <c r="AD42" s="669"/>
      <c r="AE42" s="669"/>
      <c r="AF42" s="669"/>
      <c r="AG42" s="669"/>
      <c r="AH42" s="669"/>
      <c r="AI42" s="670"/>
      <c r="AJ42" s="103"/>
      <c r="AK42" s="107"/>
      <c r="AL42" s="119"/>
      <c r="AM42" s="119"/>
      <c r="AN42" s="114"/>
      <c r="AO42" s="107"/>
      <c r="AP42" s="108"/>
      <c r="AQ42" s="104"/>
      <c r="AR42" s="105"/>
      <c r="AS42" s="105"/>
      <c r="AT42" s="106"/>
      <c r="AU42" s="106"/>
      <c r="AV42" s="106"/>
      <c r="AW42" s="106"/>
      <c r="AX42" s="106"/>
      <c r="AY42" s="106"/>
      <c r="AZ42" s="106"/>
      <c r="BA42" s="103"/>
      <c r="BB42" s="501"/>
      <c r="BC42" s="501"/>
      <c r="BD42" s="501"/>
      <c r="BE42" s="501"/>
      <c r="BF42" s="502" t="s">
        <v>231</v>
      </c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S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5"/>
      <c r="DB42" s="85"/>
      <c r="DC42" s="85"/>
      <c r="DD42" s="85"/>
      <c r="DE42" s="85"/>
      <c r="DH42" s="85"/>
      <c r="DI42" s="85"/>
      <c r="DJ42" s="85"/>
      <c r="DK42" s="85"/>
    </row>
    <row r="43" spans="1:115" s="48" customFormat="1" ht="18.75" customHeight="1">
      <c r="A43" s="644" t="s">
        <v>240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6"/>
      <c r="S43" s="103"/>
      <c r="T43" s="477"/>
      <c r="U43" s="478"/>
      <c r="V43" s="478"/>
      <c r="W43" s="479"/>
      <c r="X43" s="575"/>
      <c r="Y43" s="575"/>
      <c r="Z43" s="599"/>
      <c r="AA43" s="600"/>
      <c r="AB43" s="600"/>
      <c r="AC43" s="600"/>
      <c r="AD43" s="600"/>
      <c r="AE43" s="600"/>
      <c r="AF43" s="600"/>
      <c r="AG43" s="600"/>
      <c r="AH43" s="600"/>
      <c r="AI43" s="601"/>
      <c r="AJ43" s="103"/>
      <c r="AK43" s="576" t="s">
        <v>217</v>
      </c>
      <c r="AL43" s="577"/>
      <c r="AM43" s="577"/>
      <c r="AN43" s="503" t="s">
        <v>237</v>
      </c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4"/>
      <c r="AZ43" s="326"/>
      <c r="BA43" s="103"/>
      <c r="BB43" s="501"/>
      <c r="BC43" s="501"/>
      <c r="BD43" s="501"/>
      <c r="BE43" s="501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S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5"/>
      <c r="DB43" s="85"/>
      <c r="DC43" s="85"/>
      <c r="DD43" s="85"/>
      <c r="DE43" s="85"/>
      <c r="DH43" s="85"/>
      <c r="DI43" s="85"/>
      <c r="DJ43" s="85"/>
      <c r="DK43" s="85"/>
    </row>
    <row r="44" spans="1:115" s="48" customFormat="1" ht="18.75" customHeight="1">
      <c r="A44" s="647"/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9"/>
      <c r="S44" s="103"/>
      <c r="T44" s="307"/>
      <c r="U44" s="308"/>
      <c r="V44" s="309"/>
      <c r="W44" s="309"/>
      <c r="Y44" s="83"/>
      <c r="Z44" s="314"/>
      <c r="AA44" s="315"/>
      <c r="AB44" s="315"/>
      <c r="AC44" s="316"/>
      <c r="AD44" s="316"/>
      <c r="AE44" s="316"/>
      <c r="AF44" s="316"/>
      <c r="AG44" s="316"/>
      <c r="AH44" s="316"/>
      <c r="AI44" s="316"/>
      <c r="AJ44" s="103"/>
      <c r="AK44" s="578"/>
      <c r="AL44" s="579"/>
      <c r="AM44" s="579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3"/>
      <c r="AZ44" s="326"/>
      <c r="BA44" s="103"/>
      <c r="BS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5"/>
      <c r="DB44" s="85"/>
      <c r="DC44" s="85"/>
      <c r="DD44" s="85"/>
      <c r="DE44" s="85"/>
      <c r="DH44" s="85"/>
      <c r="DI44" s="85"/>
      <c r="DJ44" s="85"/>
      <c r="DK44" s="85"/>
    </row>
    <row r="45" spans="1:115" s="48" customFormat="1" ht="18.75" customHeight="1">
      <c r="A45" s="647"/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9"/>
      <c r="S45" s="103"/>
      <c r="T45" s="569" t="s">
        <v>116</v>
      </c>
      <c r="U45" s="570"/>
      <c r="V45" s="570"/>
      <c r="W45" s="571"/>
      <c r="X45" s="480" t="s">
        <v>108</v>
      </c>
      <c r="Y45" s="575"/>
      <c r="Z45" s="317" t="s">
        <v>216</v>
      </c>
      <c r="AA45" s="318"/>
      <c r="AB45" s="318"/>
      <c r="AC45" s="319"/>
      <c r="AD45" s="319"/>
      <c r="AE45" s="319"/>
      <c r="AF45" s="319"/>
      <c r="AG45" s="319"/>
      <c r="AH45" s="319"/>
      <c r="AI45" s="320"/>
      <c r="AJ45" s="103"/>
      <c r="AK45" s="578"/>
      <c r="AL45" s="579"/>
      <c r="AM45" s="579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3"/>
      <c r="AZ45" s="326"/>
      <c r="BA45" s="103"/>
      <c r="BS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5"/>
      <c r="DB45" s="85"/>
      <c r="DC45" s="85"/>
      <c r="DD45" s="85"/>
      <c r="DE45" s="85"/>
      <c r="DH45" s="85"/>
      <c r="DI45" s="85"/>
      <c r="DJ45" s="85"/>
      <c r="DK45" s="85"/>
    </row>
    <row r="46" spans="1:115" s="48" customFormat="1" ht="18.75" customHeight="1">
      <c r="A46" s="647"/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103"/>
      <c r="T46" s="572"/>
      <c r="U46" s="573"/>
      <c r="V46" s="573"/>
      <c r="W46" s="574"/>
      <c r="X46" s="480"/>
      <c r="Y46" s="575"/>
      <c r="Z46" s="321" t="s">
        <v>117</v>
      </c>
      <c r="AA46" s="322"/>
      <c r="AB46" s="322"/>
      <c r="AC46" s="323"/>
      <c r="AD46" s="323"/>
      <c r="AE46" s="323"/>
      <c r="AF46" s="323"/>
      <c r="AG46" s="323"/>
      <c r="AH46" s="323"/>
      <c r="AI46" s="324"/>
      <c r="AJ46" s="103"/>
      <c r="AK46" s="488" t="s">
        <v>218</v>
      </c>
      <c r="AL46" s="489"/>
      <c r="AM46" s="489"/>
      <c r="AN46" s="492" t="s">
        <v>238</v>
      </c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3"/>
      <c r="AZ46" s="326"/>
      <c r="BA46" s="103"/>
      <c r="BB46" s="496" t="s">
        <v>241</v>
      </c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S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5"/>
      <c r="DB46" s="85"/>
      <c r="DC46" s="85"/>
      <c r="DD46" s="85"/>
      <c r="DE46" s="85"/>
      <c r="DH46" s="85"/>
      <c r="DI46" s="85"/>
      <c r="DJ46" s="85"/>
      <c r="DK46" s="85"/>
    </row>
    <row r="47" spans="1:115" s="48" customFormat="1" ht="18.75" customHeight="1">
      <c r="A47" s="647"/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9"/>
      <c r="S47" s="103"/>
      <c r="T47" s="307"/>
      <c r="U47" s="308"/>
      <c r="V47" s="309"/>
      <c r="W47" s="309"/>
      <c r="Y47" s="83"/>
      <c r="Z47" s="314"/>
      <c r="AA47" s="315"/>
      <c r="AB47" s="315"/>
      <c r="AC47" s="316"/>
      <c r="AD47" s="316"/>
      <c r="AE47" s="316"/>
      <c r="AF47" s="316"/>
      <c r="AG47" s="316"/>
      <c r="AH47" s="316"/>
      <c r="AI47" s="316"/>
      <c r="AJ47" s="103"/>
      <c r="AK47" s="488"/>
      <c r="AL47" s="489"/>
      <c r="AM47" s="489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3"/>
      <c r="AZ47" s="326"/>
      <c r="BA47" s="103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S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5"/>
      <c r="DB47" s="85"/>
      <c r="DC47" s="85"/>
      <c r="DD47" s="85"/>
      <c r="DE47" s="85"/>
      <c r="DH47" s="85"/>
      <c r="DI47" s="85"/>
      <c r="DJ47" s="85"/>
      <c r="DK47" s="85"/>
    </row>
    <row r="48" spans="1:115" s="48" customFormat="1" ht="18.75" customHeight="1">
      <c r="A48" s="647"/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9"/>
      <c r="S48" s="103"/>
      <c r="T48" s="654" t="s">
        <v>106</v>
      </c>
      <c r="U48" s="655"/>
      <c r="V48" s="655"/>
      <c r="W48" s="656"/>
      <c r="X48" s="575" t="s">
        <v>108</v>
      </c>
      <c r="Y48" s="575"/>
      <c r="Z48" s="596" t="s">
        <v>109</v>
      </c>
      <c r="AA48" s="597"/>
      <c r="AB48" s="597"/>
      <c r="AC48" s="597"/>
      <c r="AD48" s="597"/>
      <c r="AE48" s="597"/>
      <c r="AF48" s="597"/>
      <c r="AG48" s="597"/>
      <c r="AH48" s="597"/>
      <c r="AI48" s="598"/>
      <c r="AJ48" s="103"/>
      <c r="AK48" s="490"/>
      <c r="AL48" s="491"/>
      <c r="AM48" s="491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5"/>
      <c r="AZ48" s="326"/>
      <c r="BA48" s="103"/>
      <c r="BB48" s="496"/>
      <c r="BC48" s="496"/>
      <c r="BD48" s="496"/>
      <c r="BE48" s="496"/>
      <c r="BF48" s="496"/>
      <c r="BG48" s="496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S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5"/>
      <c r="DB48" s="85"/>
      <c r="DC48" s="85"/>
      <c r="DD48" s="85"/>
      <c r="DE48" s="85"/>
      <c r="DH48" s="85"/>
      <c r="DI48" s="85"/>
      <c r="DJ48" s="85"/>
      <c r="DK48" s="85"/>
    </row>
    <row r="49" spans="1:80" ht="18.7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2"/>
      <c r="S49" s="103"/>
      <c r="T49" s="657"/>
      <c r="U49" s="658"/>
      <c r="V49" s="658"/>
      <c r="W49" s="659"/>
      <c r="X49" s="575"/>
      <c r="Y49" s="575"/>
      <c r="Z49" s="599"/>
      <c r="AA49" s="600"/>
      <c r="AB49" s="600"/>
      <c r="AC49" s="600"/>
      <c r="AD49" s="600"/>
      <c r="AE49" s="600"/>
      <c r="AF49" s="600"/>
      <c r="AG49" s="600"/>
      <c r="AH49" s="600"/>
      <c r="AI49" s="601"/>
      <c r="AJ49" s="103"/>
      <c r="AK49" s="327"/>
      <c r="AL49" s="327"/>
      <c r="AM49" s="327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103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2:79" ht="42">
      <c r="B50" s="29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S50" s="103"/>
      <c r="AI50" s="21"/>
      <c r="AJ50" s="110"/>
      <c r="AK50" s="115"/>
      <c r="AL50" s="115"/>
      <c r="AM50" s="115"/>
      <c r="AN50" s="115"/>
      <c r="AO50" s="110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05"/>
      <c r="BA50" s="82"/>
      <c r="BB50" s="568"/>
      <c r="BC50" s="568"/>
      <c r="BD50" s="568"/>
      <c r="BE50" s="568"/>
      <c r="BF50" s="593"/>
      <c r="BG50" s="593"/>
      <c r="BH50" s="104"/>
      <c r="BI50" s="105"/>
      <c r="BJ50" s="105"/>
      <c r="BK50" s="106"/>
      <c r="BL50" s="106"/>
      <c r="BM50" s="106"/>
      <c r="BN50" s="106"/>
      <c r="BO50" s="106"/>
      <c r="BP50" s="106"/>
      <c r="BQ50" s="106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30:79" ht="18.75">
      <c r="AD51" s="30"/>
      <c r="AE51" s="30"/>
      <c r="AI51" s="21"/>
      <c r="AJ51" s="21"/>
      <c r="AU51" s="30"/>
      <c r="AV51" s="30"/>
      <c r="AZ51" s="21"/>
      <c r="BB51" s="29"/>
      <c r="BC51" s="2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2:79" ht="18.75">
      <c r="L52" s="30"/>
      <c r="M52" s="30"/>
      <c r="W52" s="33" t="s">
        <v>36</v>
      </c>
      <c r="X52" s="35" t="s">
        <v>52</v>
      </c>
      <c r="AD52" s="30"/>
      <c r="AE52" s="30"/>
      <c r="AI52" s="21"/>
      <c r="AJ52" s="21"/>
      <c r="AW52" s="30"/>
      <c r="AX52" s="30"/>
      <c r="AY52" s="30"/>
      <c r="AZ52" s="21"/>
      <c r="BA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5:79" ht="18.75">
      <c r="E53" s="157"/>
      <c r="F53" s="158"/>
      <c r="L53" s="30"/>
      <c r="M53" s="30"/>
      <c r="W53" s="33" t="s">
        <v>37</v>
      </c>
      <c r="X53" s="33" t="s">
        <v>35</v>
      </c>
      <c r="AF53" s="30"/>
      <c r="AG53" s="30"/>
      <c r="AH53" s="30"/>
      <c r="AI53" s="21"/>
      <c r="AJ53" s="21"/>
      <c r="AW53" s="30"/>
      <c r="AX53" s="30"/>
      <c r="AY53" s="30"/>
      <c r="AZ53" s="21"/>
      <c r="BA53" s="21"/>
      <c r="BL53" s="30"/>
      <c r="BM53" s="30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5:79" ht="18.75">
      <c r="E54" s="157"/>
      <c r="F54" s="157"/>
      <c r="N54" s="30"/>
      <c r="O54" s="30"/>
      <c r="P54" s="30"/>
      <c r="W54" s="35" t="s">
        <v>70</v>
      </c>
      <c r="X54" s="33" t="s">
        <v>34</v>
      </c>
      <c r="AF54" s="30"/>
      <c r="AG54" s="30"/>
      <c r="AH54" s="30"/>
      <c r="AI54" s="21"/>
      <c r="AJ54" s="21"/>
      <c r="AW54" s="30"/>
      <c r="AX54" s="30"/>
      <c r="AY54" s="30"/>
      <c r="AZ54" s="21"/>
      <c r="BA54" s="21"/>
      <c r="BL54" s="30"/>
      <c r="BM54" s="30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5:79" ht="18.75">
      <c r="E55" s="158"/>
      <c r="F55" s="157"/>
      <c r="N55" s="30"/>
      <c r="O55" s="30"/>
      <c r="P55" s="30"/>
      <c r="W55" s="35"/>
      <c r="X55" s="33"/>
      <c r="AF55" s="30"/>
      <c r="AG55" s="30"/>
      <c r="AH55" s="30"/>
      <c r="AI55" s="21"/>
      <c r="AJ55" s="21"/>
      <c r="AW55" s="30"/>
      <c r="AX55" s="30"/>
      <c r="AY55" s="30"/>
      <c r="AZ55" s="21"/>
      <c r="BA55" s="21"/>
      <c r="BN55" s="30"/>
      <c r="BO55" s="30"/>
      <c r="BP55" s="30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5:79" ht="18.75">
      <c r="E56" s="158"/>
      <c r="F56" s="157"/>
      <c r="N56" s="30"/>
      <c r="O56" s="30"/>
      <c r="P56" s="30"/>
      <c r="W56" s="35"/>
      <c r="X56" s="33"/>
      <c r="AF56" s="30"/>
      <c r="AG56" s="30"/>
      <c r="AH56" s="30"/>
      <c r="AI56" s="21"/>
      <c r="AJ56" s="21"/>
      <c r="AV56" s="23"/>
      <c r="AZ56" s="21"/>
      <c r="BA56" s="21"/>
      <c r="BN56" s="30"/>
      <c r="BO56" s="30"/>
      <c r="BP56" s="30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5:79" ht="18.75">
      <c r="E57" s="158"/>
      <c r="F57" s="158"/>
      <c r="N57" s="30"/>
      <c r="O57" s="30"/>
      <c r="P57" s="30"/>
      <c r="W57" s="33" t="s">
        <v>38</v>
      </c>
      <c r="X57" s="35" t="s">
        <v>116</v>
      </c>
      <c r="AE57" s="23"/>
      <c r="AI57" s="21"/>
      <c r="AJ57" s="21"/>
      <c r="AV57" s="22"/>
      <c r="AZ57" s="21"/>
      <c r="BA57" s="21"/>
      <c r="BN57" s="30"/>
      <c r="BO57" s="30"/>
      <c r="BP57" s="30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5:79" ht="18.75">
      <c r="E58" s="157"/>
      <c r="F58" s="158"/>
      <c r="M58" s="159"/>
      <c r="W58" s="81" t="s">
        <v>105</v>
      </c>
      <c r="X58" s="33" t="s">
        <v>51</v>
      </c>
      <c r="AE58" s="22"/>
      <c r="AI58" s="21"/>
      <c r="AJ58" s="21"/>
      <c r="AV58" s="22"/>
      <c r="AW58" s="23"/>
      <c r="AX58" s="23"/>
      <c r="AY58" s="23"/>
      <c r="AZ58" s="21"/>
      <c r="BA58" s="21"/>
      <c r="BN58" s="30"/>
      <c r="BO58" s="30"/>
      <c r="BP58" s="30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5:79" ht="17.25">
      <c r="E59" s="160"/>
      <c r="F59" s="157"/>
      <c r="M59" s="161"/>
      <c r="W59" s="33">
        <v>0</v>
      </c>
      <c r="X59" s="33" t="s">
        <v>39</v>
      </c>
      <c r="AE59" s="22"/>
      <c r="AF59" s="23"/>
      <c r="AG59" s="23"/>
      <c r="AH59" s="23"/>
      <c r="AI59" s="21"/>
      <c r="AJ59" s="21"/>
      <c r="AU59" s="32"/>
      <c r="AV59" s="32"/>
      <c r="AW59" s="22"/>
      <c r="AX59" s="22"/>
      <c r="AY59" s="22"/>
      <c r="AZ59" s="21"/>
      <c r="BA59" s="21"/>
      <c r="BM59" s="23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5:79" ht="17.25">
      <c r="E60" s="157"/>
      <c r="F60" s="157"/>
      <c r="M60" s="161"/>
      <c r="N60" s="159"/>
      <c r="O60" s="159"/>
      <c r="P60" s="159"/>
      <c r="W60" s="33" t="s">
        <v>40</v>
      </c>
      <c r="X60" s="34" t="s">
        <v>40</v>
      </c>
      <c r="AD60" s="32"/>
      <c r="AE60" s="32"/>
      <c r="AF60" s="22"/>
      <c r="AG60" s="22"/>
      <c r="AH60" s="22"/>
      <c r="AI60" s="21"/>
      <c r="AJ60" s="21"/>
      <c r="AV60" s="32"/>
      <c r="AW60" s="22"/>
      <c r="AX60" s="22"/>
      <c r="AY60" s="22"/>
      <c r="AZ60" s="21"/>
      <c r="BA60" s="21"/>
      <c r="BM60" s="22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5:79" ht="17.25">
      <c r="E61" s="157"/>
      <c r="F61" s="162"/>
      <c r="L61" s="32"/>
      <c r="M61" s="32"/>
      <c r="N61" s="161"/>
      <c r="O61" s="161"/>
      <c r="P61" s="161"/>
      <c r="W61" s="33" t="s">
        <v>41</v>
      </c>
      <c r="X61" s="34" t="s">
        <v>41</v>
      </c>
      <c r="AE61" s="32"/>
      <c r="AF61" s="22"/>
      <c r="AG61" s="22"/>
      <c r="AH61" s="22"/>
      <c r="AI61" s="21"/>
      <c r="AJ61" s="21"/>
      <c r="AV61" s="32"/>
      <c r="AW61" s="22"/>
      <c r="AX61" s="22"/>
      <c r="AY61" s="22"/>
      <c r="AZ61" s="21"/>
      <c r="BA61" s="21"/>
      <c r="BM61" s="22"/>
      <c r="BN61" s="23"/>
      <c r="BO61" s="23"/>
      <c r="BP61" s="23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5:79" ht="17.25">
      <c r="E62" s="157"/>
      <c r="F62" s="162"/>
      <c r="M62" s="32"/>
      <c r="N62" s="161"/>
      <c r="O62" s="161"/>
      <c r="P62" s="161"/>
      <c r="W62" s="33" t="s">
        <v>42</v>
      </c>
      <c r="X62" s="34" t="s">
        <v>42</v>
      </c>
      <c r="AE62" s="32"/>
      <c r="AF62" s="22"/>
      <c r="AG62" s="22"/>
      <c r="AH62" s="22"/>
      <c r="AI62" s="21"/>
      <c r="AJ62" s="21"/>
      <c r="AV62" s="32"/>
      <c r="AW62" s="32"/>
      <c r="AX62" s="32"/>
      <c r="AY62" s="32"/>
      <c r="AZ62" s="21"/>
      <c r="BA62" s="21"/>
      <c r="BL62" s="32"/>
      <c r="BM62" s="32"/>
      <c r="BN62" s="22"/>
      <c r="BO62" s="22"/>
      <c r="BP62" s="22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5:79" ht="17.25">
      <c r="E63" s="157"/>
      <c r="F63" s="162"/>
      <c r="M63" s="32"/>
      <c r="N63" s="161"/>
      <c r="O63" s="161"/>
      <c r="P63" s="161"/>
      <c r="W63" s="33" t="s">
        <v>43</v>
      </c>
      <c r="X63" s="34" t="s">
        <v>43</v>
      </c>
      <c r="AE63" s="32"/>
      <c r="AF63" s="32"/>
      <c r="AG63" s="32"/>
      <c r="AH63" s="32"/>
      <c r="AI63" s="21"/>
      <c r="AJ63" s="21"/>
      <c r="AV63" s="23"/>
      <c r="AW63" s="32"/>
      <c r="AX63" s="32"/>
      <c r="AY63" s="32"/>
      <c r="AZ63" s="21"/>
      <c r="BA63" s="21"/>
      <c r="BM63" s="32"/>
      <c r="BN63" s="22"/>
      <c r="BO63" s="22"/>
      <c r="BP63" s="22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5:79" ht="17.25">
      <c r="E64" s="157"/>
      <c r="F64" s="162"/>
      <c r="M64" s="32"/>
      <c r="N64" s="32"/>
      <c r="O64" s="32"/>
      <c r="P64" s="32"/>
      <c r="W64" s="33" t="s">
        <v>44</v>
      </c>
      <c r="X64" s="34" t="s">
        <v>33</v>
      </c>
      <c r="AE64" s="23"/>
      <c r="AF64" s="32"/>
      <c r="AG64" s="32"/>
      <c r="AH64" s="32"/>
      <c r="AI64" s="21"/>
      <c r="AJ64" s="21"/>
      <c r="AV64" s="20"/>
      <c r="AW64" s="32"/>
      <c r="AX64" s="32"/>
      <c r="AY64" s="32"/>
      <c r="AZ64" s="21"/>
      <c r="BA64" s="21"/>
      <c r="BM64" s="32"/>
      <c r="BN64" s="22"/>
      <c r="BO64" s="22"/>
      <c r="BP64" s="22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5:79" ht="17.25">
      <c r="E65" s="157"/>
      <c r="F65" s="162"/>
      <c r="M65" s="159"/>
      <c r="N65" s="32"/>
      <c r="O65" s="32"/>
      <c r="P65" s="32"/>
      <c r="W65" s="33" t="s">
        <v>45</v>
      </c>
      <c r="X65" s="34" t="s">
        <v>45</v>
      </c>
      <c r="AE65" s="20"/>
      <c r="AF65" s="32"/>
      <c r="AG65" s="32"/>
      <c r="AH65" s="32"/>
      <c r="AI65" s="21"/>
      <c r="AJ65" s="21"/>
      <c r="AV65" s="20"/>
      <c r="AW65" s="23"/>
      <c r="AX65" s="23"/>
      <c r="AY65" s="23"/>
      <c r="AZ65" s="21"/>
      <c r="BA65" s="21"/>
      <c r="BM65" s="32"/>
      <c r="BN65" s="32"/>
      <c r="BO65" s="32"/>
      <c r="BP65" s="32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5:79" ht="17.25">
      <c r="E66" s="157"/>
      <c r="F66" s="162"/>
      <c r="M66" s="163"/>
      <c r="N66" s="32"/>
      <c r="O66" s="32"/>
      <c r="P66" s="32"/>
      <c r="W66" s="35"/>
      <c r="X66" s="36"/>
      <c r="AE66" s="20"/>
      <c r="AF66" s="23"/>
      <c r="AG66" s="23"/>
      <c r="AH66" s="23"/>
      <c r="AI66" s="21"/>
      <c r="AJ66" s="21"/>
      <c r="AV66" s="20"/>
      <c r="AW66" s="20"/>
      <c r="AX66" s="20"/>
      <c r="AY66" s="20"/>
      <c r="AZ66" s="21"/>
      <c r="BA66" s="21"/>
      <c r="BM66" s="23"/>
      <c r="BN66" s="32"/>
      <c r="BO66" s="32"/>
      <c r="BP66" s="32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5:79" ht="17.25">
      <c r="E67" s="158"/>
      <c r="F67" s="164"/>
      <c r="M67" s="163"/>
      <c r="N67" s="159"/>
      <c r="O67" s="159"/>
      <c r="P67" s="159"/>
      <c r="AE67" s="20"/>
      <c r="AF67" s="20"/>
      <c r="AG67" s="20"/>
      <c r="AH67" s="20"/>
      <c r="AI67" s="21"/>
      <c r="AJ67" s="21"/>
      <c r="AV67" s="20"/>
      <c r="AW67" s="20"/>
      <c r="AX67" s="20"/>
      <c r="AY67" s="20"/>
      <c r="AZ67" s="21"/>
      <c r="BA67" s="21"/>
      <c r="BM67" s="20"/>
      <c r="BN67" s="32"/>
      <c r="BO67" s="32"/>
      <c r="BP67" s="32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3:79" ht="17.25">
      <c r="M68" s="163"/>
      <c r="N68" s="163"/>
      <c r="O68" s="163"/>
      <c r="P68" s="163"/>
      <c r="AE68" s="20"/>
      <c r="AF68" s="20"/>
      <c r="AG68" s="20"/>
      <c r="AH68" s="20"/>
      <c r="AI68" s="21"/>
      <c r="AJ68" s="21"/>
      <c r="AU68" s="32"/>
      <c r="AV68" s="32"/>
      <c r="AW68" s="20"/>
      <c r="AX68" s="20"/>
      <c r="AY68" s="20"/>
      <c r="AZ68" s="21"/>
      <c r="BA68" s="21"/>
      <c r="BM68" s="20"/>
      <c r="BN68" s="23"/>
      <c r="BO68" s="23"/>
      <c r="BP68" s="23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3:79" ht="17.25">
      <c r="M69" s="163"/>
      <c r="N69" s="163"/>
      <c r="O69" s="163"/>
      <c r="P69" s="163"/>
      <c r="AD69" s="32"/>
      <c r="AE69" s="32"/>
      <c r="AF69" s="20"/>
      <c r="AG69" s="20"/>
      <c r="AH69" s="20"/>
      <c r="AI69" s="21"/>
      <c r="AJ69" s="21"/>
      <c r="AU69" s="567"/>
      <c r="AV69" s="32"/>
      <c r="AW69" s="20"/>
      <c r="AX69" s="20"/>
      <c r="AY69" s="20"/>
      <c r="AZ69" s="21"/>
      <c r="BA69" s="21"/>
      <c r="BM69" s="20"/>
      <c r="BN69" s="20"/>
      <c r="BO69" s="20"/>
      <c r="BP69" s="20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2:79" ht="17.25">
      <c r="L70" s="32"/>
      <c r="M70" s="32"/>
      <c r="N70" s="163"/>
      <c r="O70" s="163"/>
      <c r="P70" s="163"/>
      <c r="AD70" s="567"/>
      <c r="AE70" s="32"/>
      <c r="AF70" s="20"/>
      <c r="AG70" s="20"/>
      <c r="AH70" s="20"/>
      <c r="AI70" s="21"/>
      <c r="AJ70" s="21"/>
      <c r="AU70" s="567"/>
      <c r="AV70" s="32"/>
      <c r="AW70" s="32"/>
      <c r="AX70" s="32"/>
      <c r="AY70" s="32"/>
      <c r="AZ70" s="21"/>
      <c r="BA70" s="21"/>
      <c r="BM70" s="20"/>
      <c r="BN70" s="20"/>
      <c r="BO70" s="20"/>
      <c r="BP70" s="20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2:79" ht="17.25">
      <c r="L71" s="567"/>
      <c r="M71" s="32"/>
      <c r="N71" s="163"/>
      <c r="O71" s="163"/>
      <c r="P71" s="163"/>
      <c r="AD71" s="567"/>
      <c r="AE71" s="32"/>
      <c r="AF71" s="32"/>
      <c r="AG71" s="32"/>
      <c r="AH71" s="32"/>
      <c r="AI71" s="21"/>
      <c r="AJ71" s="21"/>
      <c r="AU71" s="23"/>
      <c r="AV71" s="23"/>
      <c r="AW71" s="32"/>
      <c r="AX71" s="32"/>
      <c r="AY71" s="32"/>
      <c r="AZ71" s="21"/>
      <c r="BA71" s="21"/>
      <c r="BL71" s="32"/>
      <c r="BM71" s="32"/>
      <c r="BN71" s="20"/>
      <c r="BO71" s="20"/>
      <c r="BP71" s="20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2:79" ht="17.25">
      <c r="L72" s="567"/>
      <c r="M72" s="32"/>
      <c r="N72" s="32"/>
      <c r="O72" s="32"/>
      <c r="P72" s="32"/>
      <c r="AD72" s="23"/>
      <c r="AE72" s="23"/>
      <c r="AF72" s="32"/>
      <c r="AG72" s="32"/>
      <c r="AH72" s="32"/>
      <c r="AI72" s="21"/>
      <c r="AJ72" s="21"/>
      <c r="AU72" s="22"/>
      <c r="AV72" s="22"/>
      <c r="AW72" s="32"/>
      <c r="AX72" s="32"/>
      <c r="AY72" s="32"/>
      <c r="AZ72" s="21"/>
      <c r="BA72" s="21"/>
      <c r="BL72" s="567"/>
      <c r="BM72" s="32"/>
      <c r="BN72" s="20"/>
      <c r="BO72" s="20"/>
      <c r="BP72" s="20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2:79" ht="17.25">
      <c r="L73" s="159"/>
      <c r="M73" s="159"/>
      <c r="N73" s="32"/>
      <c r="O73" s="32"/>
      <c r="P73" s="32"/>
      <c r="AD73" s="22"/>
      <c r="AE73" s="22"/>
      <c r="AF73" s="32"/>
      <c r="AG73" s="32"/>
      <c r="AH73" s="32"/>
      <c r="AI73" s="21"/>
      <c r="AJ73" s="21"/>
      <c r="AU73" s="22"/>
      <c r="AV73" s="22"/>
      <c r="AW73" s="23"/>
      <c r="AX73" s="23"/>
      <c r="AY73" s="23"/>
      <c r="AZ73" s="21"/>
      <c r="BA73" s="21"/>
      <c r="BL73" s="567"/>
      <c r="BM73" s="32"/>
      <c r="BN73" s="32"/>
      <c r="BO73" s="32"/>
      <c r="BP73" s="32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2:79" ht="17.25">
      <c r="L74" s="161"/>
      <c r="M74" s="161"/>
      <c r="N74" s="32"/>
      <c r="O74" s="32"/>
      <c r="P74" s="32"/>
      <c r="AD74" s="22"/>
      <c r="AE74" s="22"/>
      <c r="AF74" s="23"/>
      <c r="AG74" s="23"/>
      <c r="AH74" s="23"/>
      <c r="AI74" s="21"/>
      <c r="AJ74" s="21"/>
      <c r="AU74" s="32"/>
      <c r="AV74" s="32"/>
      <c r="AW74" s="22"/>
      <c r="AX74" s="22"/>
      <c r="AY74" s="22"/>
      <c r="AZ74" s="21"/>
      <c r="BA74" s="21"/>
      <c r="BL74" s="23"/>
      <c r="BM74" s="23"/>
      <c r="BN74" s="32"/>
      <c r="BO74" s="32"/>
      <c r="BP74" s="32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2:79" ht="17.25">
      <c r="L75" s="161"/>
      <c r="M75" s="161"/>
      <c r="N75" s="159"/>
      <c r="O75" s="159"/>
      <c r="P75" s="159"/>
      <c r="AD75" s="32"/>
      <c r="AE75" s="32"/>
      <c r="AF75" s="22"/>
      <c r="AG75" s="22"/>
      <c r="AH75" s="22"/>
      <c r="AI75" s="21"/>
      <c r="AJ75" s="21"/>
      <c r="AW75" s="22"/>
      <c r="AX75" s="22"/>
      <c r="AY75" s="22"/>
      <c r="AZ75" s="21"/>
      <c r="BA75" s="21"/>
      <c r="BL75" s="22"/>
      <c r="BM75" s="22"/>
      <c r="BN75" s="32"/>
      <c r="BO75" s="32"/>
      <c r="BP75" s="32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2:79" ht="17.25">
      <c r="L76" s="32"/>
      <c r="M76" s="32"/>
      <c r="N76" s="161"/>
      <c r="O76" s="161"/>
      <c r="P76" s="161"/>
      <c r="AF76" s="22"/>
      <c r="AG76" s="22"/>
      <c r="AH76" s="22"/>
      <c r="AI76" s="21"/>
      <c r="AJ76" s="21"/>
      <c r="AV76" s="31"/>
      <c r="AW76" s="32"/>
      <c r="AX76" s="32"/>
      <c r="AY76" s="32"/>
      <c r="AZ76" s="21"/>
      <c r="BA76" s="21"/>
      <c r="BL76" s="22"/>
      <c r="BM76" s="22"/>
      <c r="BN76" s="23"/>
      <c r="BO76" s="23"/>
      <c r="BP76" s="23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4:79" ht="17.25">
      <c r="N77" s="161"/>
      <c r="O77" s="161"/>
      <c r="P77" s="161"/>
      <c r="AE77" s="31"/>
      <c r="AF77" s="32"/>
      <c r="AG77" s="32"/>
      <c r="AH77" s="32"/>
      <c r="AI77" s="21"/>
      <c r="AJ77" s="21"/>
      <c r="AZ77" s="21"/>
      <c r="BA77" s="21"/>
      <c r="BL77" s="32"/>
      <c r="BM77" s="32"/>
      <c r="BN77" s="22"/>
      <c r="BO77" s="22"/>
      <c r="BP77" s="22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3:79" ht="17.25">
      <c r="M78" s="29"/>
      <c r="N78" s="32"/>
      <c r="O78" s="32"/>
      <c r="P78" s="32"/>
      <c r="AI78" s="21"/>
      <c r="AW78" s="31"/>
      <c r="AX78" s="31"/>
      <c r="AY78" s="31"/>
      <c r="BA78" s="21"/>
      <c r="BN78" s="22"/>
      <c r="BO78" s="22"/>
      <c r="BP78" s="22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32:69" ht="17.25">
      <c r="AF79" s="31"/>
      <c r="AG79" s="31"/>
      <c r="AH79" s="31"/>
      <c r="BA79" s="21"/>
      <c r="BM79" s="31"/>
      <c r="BN79" s="32"/>
      <c r="BO79" s="32"/>
      <c r="BP79" s="32"/>
      <c r="BQ79" s="21"/>
    </row>
    <row r="80" spans="14:69" ht="17.25">
      <c r="N80" s="29"/>
      <c r="O80" s="29"/>
      <c r="P80" s="29"/>
      <c r="BA80" s="21"/>
      <c r="BQ80" s="21"/>
    </row>
    <row r="81" spans="66:68" ht="17.25">
      <c r="BN81" s="31"/>
      <c r="BO81" s="31"/>
      <c r="BP81" s="31"/>
    </row>
  </sheetData>
  <sheetProtection password="C705" sheet="1"/>
  <mergeCells count="437">
    <mergeCell ref="A36:R41"/>
    <mergeCell ref="A43:R49"/>
    <mergeCell ref="T48:W49"/>
    <mergeCell ref="X48:Y49"/>
    <mergeCell ref="Z48:AI49"/>
    <mergeCell ref="Z42:AI43"/>
    <mergeCell ref="X45:Y46"/>
    <mergeCell ref="X40:Y43"/>
    <mergeCell ref="Z40:AI41"/>
    <mergeCell ref="L71:L72"/>
    <mergeCell ref="BL72:BL73"/>
    <mergeCell ref="A11:D12"/>
    <mergeCell ref="E11:H12"/>
    <mergeCell ref="I11:P12"/>
    <mergeCell ref="A13:H14"/>
    <mergeCell ref="I13:K14"/>
    <mergeCell ref="L13:O14"/>
    <mergeCell ref="P13:R14"/>
    <mergeCell ref="A15:D16"/>
    <mergeCell ref="BB50:BE50"/>
    <mergeCell ref="BF50:BG50"/>
    <mergeCell ref="T38:W38"/>
    <mergeCell ref="X38:Y38"/>
    <mergeCell ref="AL38:AY41"/>
    <mergeCell ref="AU69:AU70"/>
    <mergeCell ref="AD70:AD71"/>
    <mergeCell ref="AK43:AM45"/>
    <mergeCell ref="T45:W46"/>
    <mergeCell ref="T40:W43"/>
    <mergeCell ref="AU36:AV36"/>
    <mergeCell ref="AW36:AZ36"/>
    <mergeCell ref="T36:W36"/>
    <mergeCell ref="Z36:AA36"/>
    <mergeCell ref="AB36:AE36"/>
    <mergeCell ref="AH36:AI36"/>
    <mergeCell ref="AM36:AN36"/>
    <mergeCell ref="AO36:AR36"/>
    <mergeCell ref="BD36:BE36"/>
    <mergeCell ref="BH36:BI36"/>
    <mergeCell ref="BP36:BQ36"/>
    <mergeCell ref="BB37:BP39"/>
    <mergeCell ref="AY35:AZ35"/>
    <mergeCell ref="BD35:BE35"/>
    <mergeCell ref="BH35:BI35"/>
    <mergeCell ref="BP35:BQ35"/>
    <mergeCell ref="BP34:BQ34"/>
    <mergeCell ref="V35:W35"/>
    <mergeCell ref="Z35:AA35"/>
    <mergeCell ref="AD35:AE35"/>
    <mergeCell ref="AH35:AI35"/>
    <mergeCell ref="AM35:AN35"/>
    <mergeCell ref="AQ35:AR35"/>
    <mergeCell ref="AU35:AV35"/>
    <mergeCell ref="BL33:BM33"/>
    <mergeCell ref="BP33:BQ33"/>
    <mergeCell ref="V34:W34"/>
    <mergeCell ref="Z34:AA34"/>
    <mergeCell ref="AD34:AE34"/>
    <mergeCell ref="AH34:AI34"/>
    <mergeCell ref="AM34:AN34"/>
    <mergeCell ref="AQ34:AR34"/>
    <mergeCell ref="BD34:BE34"/>
    <mergeCell ref="BH34:BI34"/>
    <mergeCell ref="BL32:BM32"/>
    <mergeCell ref="AU34:AV34"/>
    <mergeCell ref="AY34:AZ34"/>
    <mergeCell ref="AM33:AN33"/>
    <mergeCell ref="AQ33:AR33"/>
    <mergeCell ref="AU33:AV33"/>
    <mergeCell ref="AY33:AZ33"/>
    <mergeCell ref="BD33:BE33"/>
    <mergeCell ref="BH33:BI33"/>
    <mergeCell ref="AQ32:AR32"/>
    <mergeCell ref="AU32:AV32"/>
    <mergeCell ref="V33:W33"/>
    <mergeCell ref="Z33:AA33"/>
    <mergeCell ref="AD33:AE33"/>
    <mergeCell ref="AH33:AI33"/>
    <mergeCell ref="AM32:AN32"/>
    <mergeCell ref="V30:W30"/>
    <mergeCell ref="Z30:AA30"/>
    <mergeCell ref="AD30:AE30"/>
    <mergeCell ref="A32:R34"/>
    <mergeCell ref="BL31:BM31"/>
    <mergeCell ref="BP31:BQ31"/>
    <mergeCell ref="V32:W32"/>
    <mergeCell ref="Z32:AA32"/>
    <mergeCell ref="AD32:AE32"/>
    <mergeCell ref="AH32:AI32"/>
    <mergeCell ref="BP32:BQ32"/>
    <mergeCell ref="AY31:AZ31"/>
    <mergeCell ref="BD31:BE31"/>
    <mergeCell ref="BH30:BI30"/>
    <mergeCell ref="BL30:BM30"/>
    <mergeCell ref="BP30:BQ30"/>
    <mergeCell ref="AY32:AZ32"/>
    <mergeCell ref="BD32:BE32"/>
    <mergeCell ref="BH32:BI32"/>
    <mergeCell ref="BH31:BI31"/>
    <mergeCell ref="AH30:AI30"/>
    <mergeCell ref="AM30:AN30"/>
    <mergeCell ref="AU29:AV29"/>
    <mergeCell ref="AY29:AZ29"/>
    <mergeCell ref="BD29:BE29"/>
    <mergeCell ref="V31:W31"/>
    <mergeCell ref="Z31:AA31"/>
    <mergeCell ref="AD31:AE31"/>
    <mergeCell ref="AH31:AI31"/>
    <mergeCell ref="AM31:AN31"/>
    <mergeCell ref="AQ30:AR30"/>
    <mergeCell ref="AU30:AV30"/>
    <mergeCell ref="AY30:AZ30"/>
    <mergeCell ref="BD30:BE30"/>
    <mergeCell ref="BL29:BM29"/>
    <mergeCell ref="AU31:AV31"/>
    <mergeCell ref="AQ31:AR31"/>
    <mergeCell ref="BP29:BQ29"/>
    <mergeCell ref="V29:W29"/>
    <mergeCell ref="Z29:AA29"/>
    <mergeCell ref="AD29:AE29"/>
    <mergeCell ref="AH29:AI29"/>
    <mergeCell ref="AM29:AN29"/>
    <mergeCell ref="AQ29:AR29"/>
    <mergeCell ref="BH29:BI29"/>
    <mergeCell ref="AU28:AV28"/>
    <mergeCell ref="AY28:AZ28"/>
    <mergeCell ref="BD28:BE28"/>
    <mergeCell ref="BH28:BI28"/>
    <mergeCell ref="BL28:BM28"/>
    <mergeCell ref="BP28:BQ28"/>
    <mergeCell ref="V28:W28"/>
    <mergeCell ref="Z28:AA28"/>
    <mergeCell ref="AD28:AE28"/>
    <mergeCell ref="AH28:AI28"/>
    <mergeCell ref="AM28:AN28"/>
    <mergeCell ref="AQ28:AR28"/>
    <mergeCell ref="AU27:AV27"/>
    <mergeCell ref="AY27:AZ27"/>
    <mergeCell ref="BD27:BE27"/>
    <mergeCell ref="BH27:BI27"/>
    <mergeCell ref="BL27:BM27"/>
    <mergeCell ref="BP27:BQ27"/>
    <mergeCell ref="V27:W27"/>
    <mergeCell ref="Z27:AA27"/>
    <mergeCell ref="AD27:AE27"/>
    <mergeCell ref="AH27:AI27"/>
    <mergeCell ref="AM27:AN27"/>
    <mergeCell ref="AQ27:AR27"/>
    <mergeCell ref="AU26:AV26"/>
    <mergeCell ref="AY26:AZ26"/>
    <mergeCell ref="BD26:BE26"/>
    <mergeCell ref="BH26:BI26"/>
    <mergeCell ref="BL26:BM26"/>
    <mergeCell ref="BP26:BQ26"/>
    <mergeCell ref="V26:W26"/>
    <mergeCell ref="Z26:AA26"/>
    <mergeCell ref="AD26:AE26"/>
    <mergeCell ref="AH26:AI26"/>
    <mergeCell ref="AM26:AN26"/>
    <mergeCell ref="AQ26:AR26"/>
    <mergeCell ref="AU25:AV25"/>
    <mergeCell ref="AY25:AZ25"/>
    <mergeCell ref="BD25:BE25"/>
    <mergeCell ref="BH25:BI25"/>
    <mergeCell ref="BL25:BM25"/>
    <mergeCell ref="BP25:BQ25"/>
    <mergeCell ref="V25:W25"/>
    <mergeCell ref="Z25:AA25"/>
    <mergeCell ref="AD25:AE25"/>
    <mergeCell ref="AH25:AI25"/>
    <mergeCell ref="AM25:AN25"/>
    <mergeCell ref="AQ25:AR25"/>
    <mergeCell ref="AU24:AV24"/>
    <mergeCell ref="AY24:AZ24"/>
    <mergeCell ref="BD24:BE24"/>
    <mergeCell ref="BH24:BI24"/>
    <mergeCell ref="BL24:BM24"/>
    <mergeCell ref="BP24:BQ24"/>
    <mergeCell ref="V24:W24"/>
    <mergeCell ref="Z24:AA24"/>
    <mergeCell ref="AD24:AE24"/>
    <mergeCell ref="AH24:AI24"/>
    <mergeCell ref="AM24:AN24"/>
    <mergeCell ref="AQ24:AR24"/>
    <mergeCell ref="AU23:AV23"/>
    <mergeCell ref="AY23:AZ23"/>
    <mergeCell ref="BD23:BE23"/>
    <mergeCell ref="BH23:BI23"/>
    <mergeCell ref="BL23:BM23"/>
    <mergeCell ref="BP23:BQ23"/>
    <mergeCell ref="V23:W23"/>
    <mergeCell ref="Z23:AA23"/>
    <mergeCell ref="AD23:AE23"/>
    <mergeCell ref="AH23:AI23"/>
    <mergeCell ref="AM23:AN23"/>
    <mergeCell ref="AQ23:AR23"/>
    <mergeCell ref="AU22:AV22"/>
    <mergeCell ref="AY22:AZ22"/>
    <mergeCell ref="BD22:BE22"/>
    <mergeCell ref="BH22:BI22"/>
    <mergeCell ref="BL22:BM22"/>
    <mergeCell ref="BP22:BQ22"/>
    <mergeCell ref="V22:W22"/>
    <mergeCell ref="Z22:AA22"/>
    <mergeCell ref="AD22:AE22"/>
    <mergeCell ref="AH22:AI22"/>
    <mergeCell ref="AM22:AN22"/>
    <mergeCell ref="AQ22:AR22"/>
    <mergeCell ref="AU21:AV21"/>
    <mergeCell ref="AY21:AZ21"/>
    <mergeCell ref="BD21:BE21"/>
    <mergeCell ref="BH21:BI21"/>
    <mergeCell ref="BL21:BM21"/>
    <mergeCell ref="BP21:BQ21"/>
    <mergeCell ref="BD20:BE20"/>
    <mergeCell ref="BH20:BI20"/>
    <mergeCell ref="BL20:BM20"/>
    <mergeCell ref="BP20:BQ20"/>
    <mergeCell ref="V21:W21"/>
    <mergeCell ref="Z21:AA21"/>
    <mergeCell ref="AD21:AE21"/>
    <mergeCell ref="AH21:AI21"/>
    <mergeCell ref="AM21:AN21"/>
    <mergeCell ref="AQ21:AR21"/>
    <mergeCell ref="BL19:BM19"/>
    <mergeCell ref="BP19:BQ19"/>
    <mergeCell ref="V20:W20"/>
    <mergeCell ref="Z20:AA20"/>
    <mergeCell ref="AD20:AE20"/>
    <mergeCell ref="AH20:AI20"/>
    <mergeCell ref="AM20:AN20"/>
    <mergeCell ref="AQ20:AR20"/>
    <mergeCell ref="AU20:AV20"/>
    <mergeCell ref="AY20:AZ20"/>
    <mergeCell ref="AM19:AN19"/>
    <mergeCell ref="AQ19:AR19"/>
    <mergeCell ref="AU19:AV19"/>
    <mergeCell ref="AY19:AZ19"/>
    <mergeCell ref="BD19:BE19"/>
    <mergeCell ref="BH19:BI19"/>
    <mergeCell ref="V19:W19"/>
    <mergeCell ref="Z19:AA19"/>
    <mergeCell ref="AD19:AE19"/>
    <mergeCell ref="AH19:AI19"/>
    <mergeCell ref="E15:H16"/>
    <mergeCell ref="I15:N16"/>
    <mergeCell ref="O15:R16"/>
    <mergeCell ref="E17:G18"/>
    <mergeCell ref="H17:K18"/>
    <mergeCell ref="AD17:AE17"/>
    <mergeCell ref="AU18:AV18"/>
    <mergeCell ref="AY18:AZ18"/>
    <mergeCell ref="BD18:BE18"/>
    <mergeCell ref="BH18:BI18"/>
    <mergeCell ref="BL18:BM18"/>
    <mergeCell ref="BP18:BQ18"/>
    <mergeCell ref="BD17:BE17"/>
    <mergeCell ref="BH17:BI17"/>
    <mergeCell ref="BL17:BM17"/>
    <mergeCell ref="BP17:BQ17"/>
    <mergeCell ref="V18:W18"/>
    <mergeCell ref="Z18:AA18"/>
    <mergeCell ref="AD18:AE18"/>
    <mergeCell ref="AH18:AI18"/>
    <mergeCell ref="AM18:AN18"/>
    <mergeCell ref="AQ18:AR18"/>
    <mergeCell ref="AH17:AI17"/>
    <mergeCell ref="AM17:AN17"/>
    <mergeCell ref="AQ17:AR17"/>
    <mergeCell ref="AU17:AV17"/>
    <mergeCell ref="AY17:AZ17"/>
    <mergeCell ref="BD16:BE16"/>
    <mergeCell ref="AH16:AI16"/>
    <mergeCell ref="AM16:AN16"/>
    <mergeCell ref="AQ16:AR16"/>
    <mergeCell ref="AU16:AV16"/>
    <mergeCell ref="BH16:BI16"/>
    <mergeCell ref="BL16:BM16"/>
    <mergeCell ref="BP16:BQ16"/>
    <mergeCell ref="V17:W17"/>
    <mergeCell ref="Z17:AA17"/>
    <mergeCell ref="BL15:BM15"/>
    <mergeCell ref="BP15:BQ15"/>
    <mergeCell ref="V16:W16"/>
    <mergeCell ref="Z16:AA16"/>
    <mergeCell ref="AD16:AE16"/>
    <mergeCell ref="BP14:BQ14"/>
    <mergeCell ref="V15:W15"/>
    <mergeCell ref="Z15:AA15"/>
    <mergeCell ref="AD15:AE15"/>
    <mergeCell ref="AH15:AI15"/>
    <mergeCell ref="AY16:AZ16"/>
    <mergeCell ref="AM15:AN15"/>
    <mergeCell ref="AQ15:AR15"/>
    <mergeCell ref="AU15:AV15"/>
    <mergeCell ref="AY15:AZ15"/>
    <mergeCell ref="AU14:AV14"/>
    <mergeCell ref="AY14:AZ14"/>
    <mergeCell ref="BD14:BE14"/>
    <mergeCell ref="BH15:BI15"/>
    <mergeCell ref="BH14:BI14"/>
    <mergeCell ref="BL14:BM14"/>
    <mergeCell ref="BD15:BE15"/>
    <mergeCell ref="AY13:AZ13"/>
    <mergeCell ref="BD13:BE13"/>
    <mergeCell ref="BH13:BI13"/>
    <mergeCell ref="BL13:BM13"/>
    <mergeCell ref="BP13:BQ13"/>
    <mergeCell ref="V14:W14"/>
    <mergeCell ref="Z14:AA14"/>
    <mergeCell ref="AD14:AE14"/>
    <mergeCell ref="AH14:AI14"/>
    <mergeCell ref="AM14:AN14"/>
    <mergeCell ref="BP12:BQ12"/>
    <mergeCell ref="V13:W13"/>
    <mergeCell ref="Z13:AA13"/>
    <mergeCell ref="AD13:AE13"/>
    <mergeCell ref="AH13:AI13"/>
    <mergeCell ref="AM13:AN13"/>
    <mergeCell ref="AQ12:AR12"/>
    <mergeCell ref="AU12:AV12"/>
    <mergeCell ref="AY12:AZ12"/>
    <mergeCell ref="BD12:BE12"/>
    <mergeCell ref="AM11:AN11"/>
    <mergeCell ref="BH12:BI12"/>
    <mergeCell ref="BL12:BM12"/>
    <mergeCell ref="AY11:AZ11"/>
    <mergeCell ref="BD11:BE11"/>
    <mergeCell ref="BH11:BI11"/>
    <mergeCell ref="BL11:BM11"/>
    <mergeCell ref="AQ14:AR14"/>
    <mergeCell ref="BP11:BQ11"/>
    <mergeCell ref="V12:W12"/>
    <mergeCell ref="Z12:AA12"/>
    <mergeCell ref="AD12:AE12"/>
    <mergeCell ref="AH12:AI12"/>
    <mergeCell ref="AM12:AN12"/>
    <mergeCell ref="Z11:AA11"/>
    <mergeCell ref="AD11:AE11"/>
    <mergeCell ref="AH11:AI11"/>
    <mergeCell ref="AM10:AN10"/>
    <mergeCell ref="AQ11:AR11"/>
    <mergeCell ref="AU11:AV11"/>
    <mergeCell ref="V11:W11"/>
    <mergeCell ref="A17:D18"/>
    <mergeCell ref="L17:R18"/>
    <mergeCell ref="AU10:AV10"/>
    <mergeCell ref="AQ10:AR10"/>
    <mergeCell ref="AQ13:AR13"/>
    <mergeCell ref="AU13:AV13"/>
    <mergeCell ref="BP9:BQ9"/>
    <mergeCell ref="AY10:AZ10"/>
    <mergeCell ref="BD10:BE10"/>
    <mergeCell ref="BH10:BI10"/>
    <mergeCell ref="BL10:BM10"/>
    <mergeCell ref="BP10:BQ10"/>
    <mergeCell ref="AQ9:AR9"/>
    <mergeCell ref="AU9:AV9"/>
    <mergeCell ref="AY9:AZ9"/>
    <mergeCell ref="BD9:BE9"/>
    <mergeCell ref="BH9:BI9"/>
    <mergeCell ref="BL9:BM9"/>
    <mergeCell ref="A9:R10"/>
    <mergeCell ref="V9:W9"/>
    <mergeCell ref="Z9:AA9"/>
    <mergeCell ref="AD9:AE9"/>
    <mergeCell ref="AH9:AI9"/>
    <mergeCell ref="AM9:AN9"/>
    <mergeCell ref="V10:W10"/>
    <mergeCell ref="Z10:AA10"/>
    <mergeCell ref="AD10:AE10"/>
    <mergeCell ref="AH10:AI10"/>
    <mergeCell ref="AU8:AV8"/>
    <mergeCell ref="AY8:AZ8"/>
    <mergeCell ref="BD8:BE8"/>
    <mergeCell ref="BH8:BI8"/>
    <mergeCell ref="BL8:BM8"/>
    <mergeCell ref="BP8:BQ8"/>
    <mergeCell ref="BD7:BE7"/>
    <mergeCell ref="BH7:BI7"/>
    <mergeCell ref="BL7:BM7"/>
    <mergeCell ref="BP7:BQ7"/>
    <mergeCell ref="V8:W8"/>
    <mergeCell ref="Z8:AA8"/>
    <mergeCell ref="AD8:AE8"/>
    <mergeCell ref="AH8:AI8"/>
    <mergeCell ref="AM8:AN8"/>
    <mergeCell ref="AQ8:AR8"/>
    <mergeCell ref="BL6:BM6"/>
    <mergeCell ref="BP6:BQ6"/>
    <mergeCell ref="V7:W7"/>
    <mergeCell ref="Z7:AA7"/>
    <mergeCell ref="AD7:AE7"/>
    <mergeCell ref="AH7:AI7"/>
    <mergeCell ref="AM7:AN7"/>
    <mergeCell ref="AQ7:AR7"/>
    <mergeCell ref="AU7:AV7"/>
    <mergeCell ref="AY7:AZ7"/>
    <mergeCell ref="AM6:AN6"/>
    <mergeCell ref="AQ6:AR6"/>
    <mergeCell ref="AU6:AV6"/>
    <mergeCell ref="AY6:AZ6"/>
    <mergeCell ref="BD6:BE6"/>
    <mergeCell ref="BH6:BI6"/>
    <mergeCell ref="BN4:BQ5"/>
    <mergeCell ref="CA4:CE4"/>
    <mergeCell ref="CF4:CJ4"/>
    <mergeCell ref="CK4:CO4"/>
    <mergeCell ref="CP4:CT4"/>
    <mergeCell ref="B5:Q8"/>
    <mergeCell ref="V6:W6"/>
    <mergeCell ref="Z6:AA6"/>
    <mergeCell ref="AD6:AE6"/>
    <mergeCell ref="AH6:AI6"/>
    <mergeCell ref="AO4:AR5"/>
    <mergeCell ref="AS4:AV5"/>
    <mergeCell ref="AW4:AZ5"/>
    <mergeCell ref="BB4:BE5"/>
    <mergeCell ref="BF4:BI5"/>
    <mergeCell ref="BJ4:BM5"/>
    <mergeCell ref="F1:M2"/>
    <mergeCell ref="T1:AI3"/>
    <mergeCell ref="AK1:AZ3"/>
    <mergeCell ref="BA1:BQ3"/>
    <mergeCell ref="A3:R4"/>
    <mergeCell ref="T4:W5"/>
    <mergeCell ref="X4:AA5"/>
    <mergeCell ref="AB4:AE5"/>
    <mergeCell ref="AF4:AI5"/>
    <mergeCell ref="AK4:AN5"/>
    <mergeCell ref="BB40:BE43"/>
    <mergeCell ref="BF40:BQ41"/>
    <mergeCell ref="BF42:BQ43"/>
    <mergeCell ref="AN43:AY45"/>
    <mergeCell ref="AK46:AM48"/>
    <mergeCell ref="AN46:AY48"/>
    <mergeCell ref="BB46:BQ48"/>
  </mergeCells>
  <printOptions/>
  <pageMargins left="0.38" right="0.34" top="0.3937007874015748" bottom="0.19" header="0.15748031496062992" footer="0.15748031496062992"/>
  <pageSetup horizontalDpi="600" verticalDpi="600" orientation="portrait" paperSize="9" r:id="rId1"/>
  <colBreaks count="3" manualBreakCount="3">
    <brk id="35" max="49" man="1"/>
    <brk id="52" max="49" man="1"/>
    <brk id="70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K80"/>
  <sheetViews>
    <sheetView view="pageBreakPreview" zoomScale="75" zoomScaleSheetLayoutView="75" workbookViewId="0" topLeftCell="R1">
      <selection activeCell="AM27" sqref="AM27:AN27"/>
    </sheetView>
  </sheetViews>
  <sheetFormatPr defaultColWidth="9.00390625" defaultRowHeight="13.5"/>
  <cols>
    <col min="1" max="1" width="1.625" style="21" customWidth="1"/>
    <col min="2" max="2" width="4.625" style="21" customWidth="1"/>
    <col min="3" max="3" width="3.625" style="21" customWidth="1"/>
    <col min="4" max="5" width="7.625" style="21" customWidth="1"/>
    <col min="6" max="6" width="4.625" style="21" customWidth="1"/>
    <col min="7" max="7" width="3.625" style="21" customWidth="1"/>
    <col min="8" max="9" width="7.625" style="21" customWidth="1"/>
    <col min="10" max="10" width="4.625" style="21" customWidth="1"/>
    <col min="11" max="11" width="3.625" style="21" customWidth="1"/>
    <col min="12" max="13" width="7.50390625" style="21" customWidth="1"/>
    <col min="14" max="14" width="4.625" style="21" customWidth="1"/>
    <col min="15" max="15" width="3.375" style="21" customWidth="1"/>
    <col min="16" max="17" width="7.625" style="21" customWidth="1"/>
    <col min="18" max="19" width="1.625" style="15" customWidth="1"/>
    <col min="20" max="20" width="4.625" style="15" customWidth="1"/>
    <col min="21" max="21" width="3.625" style="15" customWidth="1"/>
    <col min="22" max="23" width="7.625" style="15" customWidth="1"/>
    <col min="24" max="24" width="4.625" style="15" customWidth="1"/>
    <col min="25" max="25" width="3.625" style="15" customWidth="1"/>
    <col min="26" max="27" width="7.625" style="15" customWidth="1"/>
    <col min="28" max="28" width="4.625" style="15" customWidth="1"/>
    <col min="29" max="29" width="3.625" style="15" customWidth="1"/>
    <col min="30" max="31" width="7.50390625" style="15" customWidth="1"/>
    <col min="32" max="32" width="4.625" style="15" customWidth="1"/>
    <col min="33" max="33" width="3.375" style="15" customWidth="1"/>
    <col min="34" max="35" width="7.625" style="15" customWidth="1"/>
    <col min="36" max="36" width="1.625" style="15" customWidth="1"/>
    <col min="37" max="37" width="4.625" style="15" customWidth="1"/>
    <col min="38" max="38" width="3.625" style="15" customWidth="1"/>
    <col min="39" max="40" width="7.625" style="15" customWidth="1"/>
    <col min="41" max="41" width="4.625" style="15" customWidth="1"/>
    <col min="42" max="42" width="3.625" style="15" customWidth="1"/>
    <col min="43" max="44" width="7.625" style="15" customWidth="1"/>
    <col min="45" max="45" width="4.625" style="15" customWidth="1"/>
    <col min="46" max="46" width="3.625" style="15" customWidth="1"/>
    <col min="47" max="48" width="7.625" style="15" customWidth="1"/>
    <col min="49" max="49" width="4.625" style="15" customWidth="1"/>
    <col min="50" max="50" width="3.625" style="15" customWidth="1"/>
    <col min="51" max="52" width="7.625" style="15" customWidth="1"/>
    <col min="53" max="53" width="1.625" style="15" customWidth="1"/>
    <col min="54" max="54" width="4.625" style="15" customWidth="1"/>
    <col min="55" max="55" width="3.625" style="15" customWidth="1"/>
    <col min="56" max="57" width="7.625" style="15" customWidth="1"/>
    <col min="58" max="58" width="4.625" style="15" customWidth="1"/>
    <col min="59" max="59" width="3.625" style="15" customWidth="1"/>
    <col min="60" max="61" width="7.625" style="15" customWidth="1"/>
    <col min="62" max="62" width="4.625" style="15" customWidth="1"/>
    <col min="63" max="63" width="3.625" style="15" customWidth="1"/>
    <col min="64" max="65" width="7.625" style="15" customWidth="1"/>
    <col min="66" max="66" width="4.625" style="15" customWidth="1"/>
    <col min="67" max="67" width="3.625" style="15" customWidth="1"/>
    <col min="68" max="69" width="7.625" style="15" customWidth="1"/>
    <col min="70" max="70" width="3.625" style="15" customWidth="1"/>
    <col min="71" max="81" width="4.625" style="15" customWidth="1"/>
    <col min="82" max="101" width="4.875" style="15" customWidth="1"/>
    <col min="102" max="114" width="4.375" style="15" customWidth="1"/>
    <col min="115" max="115" width="2.375" style="15" customWidth="1"/>
    <col min="116" max="16384" width="9.00390625" style="15" customWidth="1"/>
  </cols>
  <sheetData>
    <row r="1" spans="1:102" s="48" customFormat="1" ht="18" customHeight="1">
      <c r="A1" s="121"/>
      <c r="B1" s="121"/>
      <c r="C1" s="121"/>
      <c r="D1" s="121"/>
      <c r="E1" s="121"/>
      <c r="F1" s="587" t="s">
        <v>220</v>
      </c>
      <c r="G1" s="588"/>
      <c r="H1" s="588"/>
      <c r="I1" s="588"/>
      <c r="J1" s="588"/>
      <c r="K1" s="588"/>
      <c r="L1" s="588"/>
      <c r="M1" s="588"/>
      <c r="N1" s="121"/>
      <c r="O1" s="121"/>
      <c r="P1" s="121"/>
      <c r="Q1" s="121"/>
      <c r="R1" s="121"/>
      <c r="S1" s="189"/>
      <c r="T1" s="621" t="s">
        <v>226</v>
      </c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197"/>
      <c r="AK1" s="622" t="s">
        <v>242</v>
      </c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7" t="s">
        <v>243</v>
      </c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18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7"/>
      <c r="CX1" s="49"/>
    </row>
    <row r="2" spans="1:102" s="48" customFormat="1" ht="18" customHeight="1">
      <c r="A2" s="121"/>
      <c r="B2" s="121"/>
      <c r="C2" s="121"/>
      <c r="D2" s="121"/>
      <c r="E2" s="121"/>
      <c r="F2" s="588"/>
      <c r="G2" s="588"/>
      <c r="H2" s="588"/>
      <c r="I2" s="588"/>
      <c r="J2" s="588"/>
      <c r="K2" s="588"/>
      <c r="L2" s="588"/>
      <c r="M2" s="588"/>
      <c r="N2" s="121"/>
      <c r="O2" s="121"/>
      <c r="P2" s="121"/>
      <c r="Q2" s="121"/>
      <c r="R2" s="121"/>
      <c r="S2" s="189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197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BM2" s="627"/>
      <c r="BN2" s="627"/>
      <c r="BO2" s="627"/>
      <c r="BP2" s="627"/>
      <c r="BQ2" s="627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  <c r="CX2" s="49"/>
    </row>
    <row r="3" spans="1:115" s="28" customFormat="1" ht="23.25" customHeight="1" thickBot="1">
      <c r="A3" s="653" t="s">
        <v>128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189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197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7"/>
      <c r="BB3" s="627"/>
      <c r="BC3" s="627"/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  <c r="BO3" s="627"/>
      <c r="BP3" s="627"/>
      <c r="BQ3" s="627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7"/>
    </row>
    <row r="4" spans="1:103" s="24" customFormat="1" ht="15.75" customHeight="1" thickTop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136"/>
      <c r="T4" s="628" t="s">
        <v>32</v>
      </c>
      <c r="U4" s="629"/>
      <c r="V4" s="629"/>
      <c r="W4" s="629"/>
      <c r="X4" s="632" t="s">
        <v>4</v>
      </c>
      <c r="Y4" s="629"/>
      <c r="Z4" s="629"/>
      <c r="AA4" s="633"/>
      <c r="AB4" s="632" t="s">
        <v>5</v>
      </c>
      <c r="AC4" s="629"/>
      <c r="AD4" s="629"/>
      <c r="AE4" s="633"/>
      <c r="AF4" s="629" t="s">
        <v>6</v>
      </c>
      <c r="AG4" s="629"/>
      <c r="AH4" s="629"/>
      <c r="AI4" s="642"/>
      <c r="AJ4" s="193"/>
      <c r="AK4" s="608" t="s">
        <v>46</v>
      </c>
      <c r="AL4" s="609"/>
      <c r="AM4" s="609"/>
      <c r="AN4" s="609"/>
      <c r="AO4" s="612" t="s">
        <v>8</v>
      </c>
      <c r="AP4" s="609"/>
      <c r="AQ4" s="609"/>
      <c r="AR4" s="613"/>
      <c r="AS4" s="612" t="s">
        <v>227</v>
      </c>
      <c r="AT4" s="609"/>
      <c r="AU4" s="609"/>
      <c r="AV4" s="613"/>
      <c r="AW4" s="609" t="s">
        <v>228</v>
      </c>
      <c r="AX4" s="609"/>
      <c r="AY4" s="609"/>
      <c r="AZ4" s="616"/>
      <c r="BA4" s="194"/>
      <c r="BB4" s="589" t="s">
        <v>47</v>
      </c>
      <c r="BC4" s="509"/>
      <c r="BD4" s="509"/>
      <c r="BE4" s="509"/>
      <c r="BF4" s="513" t="s">
        <v>48</v>
      </c>
      <c r="BG4" s="509"/>
      <c r="BH4" s="509"/>
      <c r="BI4" s="514"/>
      <c r="BJ4" s="513" t="s">
        <v>49</v>
      </c>
      <c r="BK4" s="509"/>
      <c r="BL4" s="509"/>
      <c r="BM4" s="514"/>
      <c r="BN4" s="509" t="s">
        <v>50</v>
      </c>
      <c r="BO4" s="509"/>
      <c r="BP4" s="509"/>
      <c r="BQ4" s="510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7"/>
      <c r="CL4" s="507"/>
      <c r="CM4" s="507"/>
      <c r="CN4" s="507"/>
      <c r="CO4" s="507"/>
      <c r="CP4" s="508"/>
      <c r="CQ4" s="508"/>
      <c r="CR4" s="508"/>
      <c r="CS4" s="508"/>
      <c r="CT4" s="508"/>
      <c r="CU4" s="25"/>
      <c r="CV4" s="25"/>
      <c r="CW4" s="25"/>
      <c r="CX4" s="25"/>
      <c r="CY4" s="25"/>
    </row>
    <row r="5" spans="1:100" ht="17.25" customHeight="1" thickBot="1">
      <c r="A5" s="687" t="s">
        <v>201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121"/>
      <c r="T5" s="630"/>
      <c r="U5" s="631"/>
      <c r="V5" s="631"/>
      <c r="W5" s="631"/>
      <c r="X5" s="634"/>
      <c r="Y5" s="631"/>
      <c r="Z5" s="631"/>
      <c r="AA5" s="635"/>
      <c r="AB5" s="634"/>
      <c r="AC5" s="631"/>
      <c r="AD5" s="631"/>
      <c r="AE5" s="635"/>
      <c r="AF5" s="631"/>
      <c r="AG5" s="631"/>
      <c r="AH5" s="631"/>
      <c r="AI5" s="643"/>
      <c r="AJ5" s="195"/>
      <c r="AK5" s="610"/>
      <c r="AL5" s="611"/>
      <c r="AM5" s="611"/>
      <c r="AN5" s="611"/>
      <c r="AO5" s="614"/>
      <c r="AP5" s="611"/>
      <c r="AQ5" s="611"/>
      <c r="AR5" s="615"/>
      <c r="AS5" s="614"/>
      <c r="AT5" s="611"/>
      <c r="AU5" s="611"/>
      <c r="AV5" s="615"/>
      <c r="AW5" s="611"/>
      <c r="AX5" s="611"/>
      <c r="AY5" s="611"/>
      <c r="AZ5" s="617"/>
      <c r="BA5" s="196"/>
      <c r="BB5" s="590"/>
      <c r="BC5" s="511"/>
      <c r="BD5" s="511"/>
      <c r="BE5" s="511"/>
      <c r="BF5" s="515"/>
      <c r="BG5" s="511"/>
      <c r="BH5" s="511"/>
      <c r="BI5" s="516"/>
      <c r="BJ5" s="515"/>
      <c r="BK5" s="511"/>
      <c r="BL5" s="511"/>
      <c r="BM5" s="516"/>
      <c r="BN5" s="511"/>
      <c r="BO5" s="511"/>
      <c r="BP5" s="511"/>
      <c r="BQ5" s="512"/>
      <c r="CA5" s="26"/>
      <c r="CB5" s="27"/>
      <c r="CC5" s="27"/>
      <c r="CD5" s="27"/>
      <c r="CE5" s="27"/>
      <c r="CF5" s="26"/>
      <c r="CG5" s="27"/>
      <c r="CH5" s="27"/>
      <c r="CI5" s="27"/>
      <c r="CJ5" s="27"/>
      <c r="CK5" s="26"/>
      <c r="CL5" s="27"/>
      <c r="CM5" s="27"/>
      <c r="CN5" s="27"/>
      <c r="CO5" s="27"/>
      <c r="CP5" s="26"/>
      <c r="CQ5" s="27"/>
      <c r="CR5" s="27"/>
      <c r="CS5" s="27"/>
      <c r="CT5" s="27"/>
      <c r="CU5" s="21"/>
      <c r="CV5" s="21"/>
    </row>
    <row r="6" spans="1:100" s="86" customFormat="1" ht="18" customHeight="1">
      <c r="A6" s="687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121"/>
      <c r="T6" s="138">
        <v>43191</v>
      </c>
      <c r="U6" s="139">
        <f>T6</f>
        <v>43191</v>
      </c>
      <c r="V6" s="497" t="str">
        <f>VLOOKUP('H30ごみ収集計画'!G15,'小崎･大河内ルート'!$W$51:$X$65,2,0)</f>
        <v>   </v>
      </c>
      <c r="W6" s="498"/>
      <c r="X6" s="140">
        <f>T6+30</f>
        <v>43221</v>
      </c>
      <c r="Y6" s="139">
        <f>X6</f>
        <v>43221</v>
      </c>
      <c r="Z6" s="517" t="str">
        <f>VLOOKUP('H30ごみ収集計画'!P15,'小崎･大河内ルート'!$W$51:$X$65,2,0)</f>
        <v>可燃ごみ</v>
      </c>
      <c r="AA6" s="518"/>
      <c r="AB6" s="140">
        <f>X6+31</f>
        <v>43252</v>
      </c>
      <c r="AC6" s="139">
        <f>AB6</f>
        <v>43252</v>
      </c>
      <c r="AD6" s="499" t="str">
        <f>VLOOKUP('H30ごみ収集計画'!Y15,'小崎･大河内ルート'!$W$51:$X$65,2,0)</f>
        <v>資源ごみ</v>
      </c>
      <c r="AE6" s="500"/>
      <c r="AF6" s="140">
        <f>AB6+30</f>
        <v>43282</v>
      </c>
      <c r="AG6" s="139">
        <f>AF6</f>
        <v>43282</v>
      </c>
      <c r="AH6" s="497" t="str">
        <f>VLOOKUP('H30ごみ収集計画'!AH15,'小崎･大河内ルート'!$W$51:$X$65,2,0)</f>
        <v>   </v>
      </c>
      <c r="AI6" s="505"/>
      <c r="AJ6" s="39"/>
      <c r="AK6" s="138">
        <f>AF6+31</f>
        <v>43313</v>
      </c>
      <c r="AL6" s="139">
        <f>AK6</f>
        <v>43313</v>
      </c>
      <c r="AM6" s="497" t="str">
        <f>VLOOKUP('H30ごみ収集計画'!AQ15,'小崎･大河内ルート'!$W$51:$X$65,2,0)</f>
        <v>   </v>
      </c>
      <c r="AN6" s="498"/>
      <c r="AO6" s="140">
        <f>AK6+31</f>
        <v>43344</v>
      </c>
      <c r="AP6" s="139">
        <f>AO6</f>
        <v>43344</v>
      </c>
      <c r="AQ6" s="497" t="str">
        <f>VLOOKUP('H30ごみ収集計画'!AZ15,'小崎･大河内ルート'!$W$51:$X$65,2,0)</f>
        <v>   </v>
      </c>
      <c r="AR6" s="498"/>
      <c r="AS6" s="140">
        <f>AO6+30</f>
        <v>43374</v>
      </c>
      <c r="AT6" s="139">
        <f>AS6</f>
        <v>43374</v>
      </c>
      <c r="AU6" s="497" t="str">
        <f>VLOOKUP('H30ごみ収集計画'!BI15,'小崎･大河内ルート'!$W$51:$X$65,2,0)</f>
        <v>   </v>
      </c>
      <c r="AV6" s="498"/>
      <c r="AW6" s="140">
        <f>AS6+31</f>
        <v>43405</v>
      </c>
      <c r="AX6" s="139">
        <f>AW6</f>
        <v>43405</v>
      </c>
      <c r="AY6" s="497" t="str">
        <f>VLOOKUP('H30ごみ収集計画'!BR15,'小崎･大河内ルート'!$W$51:$X$65,2,0)</f>
        <v>   </v>
      </c>
      <c r="AZ6" s="505"/>
      <c r="BA6" s="191"/>
      <c r="BB6" s="138">
        <f>AW6+30</f>
        <v>43435</v>
      </c>
      <c r="BC6" s="139">
        <f>BB6</f>
        <v>43435</v>
      </c>
      <c r="BD6" s="497" t="str">
        <f>VLOOKUP('H30ごみ収集計画'!CA15,'小崎･大河内ルート'!$W$51:$X$65,2,0)</f>
        <v>   </v>
      </c>
      <c r="BE6" s="498"/>
      <c r="BF6" s="140">
        <f>BB6+31</f>
        <v>43466</v>
      </c>
      <c r="BG6" s="139">
        <f>BF6</f>
        <v>43466</v>
      </c>
      <c r="BH6" s="522" t="s">
        <v>53</v>
      </c>
      <c r="BI6" s="523"/>
      <c r="BJ6" s="140">
        <f>BF6+31</f>
        <v>43497</v>
      </c>
      <c r="BK6" s="139">
        <f>BJ6</f>
        <v>43497</v>
      </c>
      <c r="BL6" s="497" t="str">
        <f>VLOOKUP('H30ごみ収集計画'!CS15,'小崎･大河内ルート'!$W$51:$X$65,2,0)</f>
        <v>   </v>
      </c>
      <c r="BM6" s="498"/>
      <c r="BN6" s="140">
        <f>BJ6+28</f>
        <v>43525</v>
      </c>
      <c r="BO6" s="139">
        <f>BN6</f>
        <v>43525</v>
      </c>
      <c r="BP6" s="497" t="str">
        <f>VLOOKUP('H30ごみ収集計画'!DB15,'小崎･大河内ルート'!$W$51:$X$65,2,0)</f>
        <v>   </v>
      </c>
      <c r="BQ6" s="505"/>
      <c r="CA6" s="141"/>
      <c r="CB6" s="142"/>
      <c r="CC6" s="142"/>
      <c r="CD6" s="142"/>
      <c r="CE6" s="142"/>
      <c r="CF6" s="141"/>
      <c r="CG6" s="142"/>
      <c r="CH6" s="142"/>
      <c r="CI6" s="142"/>
      <c r="CJ6" s="142"/>
      <c r="CK6" s="141"/>
      <c r="CL6" s="142"/>
      <c r="CM6" s="142"/>
      <c r="CN6" s="142"/>
      <c r="CO6" s="142"/>
      <c r="CP6" s="141"/>
      <c r="CQ6" s="142"/>
      <c r="CR6" s="142"/>
      <c r="CS6" s="142"/>
      <c r="CT6" s="142"/>
      <c r="CU6" s="142"/>
      <c r="CV6" s="142"/>
    </row>
    <row r="7" spans="1:100" s="86" customFormat="1" ht="18" customHeight="1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121"/>
      <c r="T7" s="143">
        <f>T6+1</f>
        <v>43192</v>
      </c>
      <c r="U7" s="144">
        <f aca="true" t="shared" si="0" ref="U7:U35">T7</f>
        <v>43192</v>
      </c>
      <c r="V7" s="522" t="str">
        <f>VLOOKUP('H30ごみ収集計画'!G16,'小崎･大河内ルート'!$W$51:$X$65,2,0)</f>
        <v>   </v>
      </c>
      <c r="W7" s="523"/>
      <c r="X7" s="145">
        <f>X6+1</f>
        <v>43222</v>
      </c>
      <c r="Y7" s="144">
        <f aca="true" t="shared" si="1" ref="Y7:Y36">X7</f>
        <v>43222</v>
      </c>
      <c r="Z7" s="522" t="str">
        <f>VLOOKUP('H30ごみ収集計画'!P16,'小崎･大河内ルート'!$W$51:$X$65,2,0)</f>
        <v>   </v>
      </c>
      <c r="AA7" s="523"/>
      <c r="AB7" s="145">
        <f>AB6+1</f>
        <v>43253</v>
      </c>
      <c r="AC7" s="144">
        <f aca="true" t="shared" si="2" ref="AC7:AC35">AB7</f>
        <v>43253</v>
      </c>
      <c r="AD7" s="522" t="str">
        <f>VLOOKUP('H30ごみ収集計画'!Y16,'小崎･大河内ルート'!$W$51:$X$65,2,0)</f>
        <v>   </v>
      </c>
      <c r="AE7" s="523"/>
      <c r="AF7" s="145">
        <f>AF6+1</f>
        <v>43283</v>
      </c>
      <c r="AG7" s="144">
        <f aca="true" t="shared" si="3" ref="AG7:AG36">AF7</f>
        <v>43283</v>
      </c>
      <c r="AH7" s="522" t="str">
        <f>VLOOKUP('H30ごみ収集計画'!AH16,'小崎･大河内ルート'!$W$51:$X$65,2,0)</f>
        <v>   </v>
      </c>
      <c r="AI7" s="525"/>
      <c r="AJ7" s="39"/>
      <c r="AK7" s="143">
        <f>AK6+1</f>
        <v>43314</v>
      </c>
      <c r="AL7" s="144">
        <f aca="true" t="shared" si="4" ref="AL7:AL36">AK7</f>
        <v>43314</v>
      </c>
      <c r="AM7" s="522" t="str">
        <f>VLOOKUP('H30ごみ収集計画'!AQ16,'小崎･大河内ルート'!$W$51:$X$65,2,0)</f>
        <v>   </v>
      </c>
      <c r="AN7" s="523"/>
      <c r="AO7" s="145">
        <f>AO6+1</f>
        <v>43345</v>
      </c>
      <c r="AP7" s="144">
        <f aca="true" t="shared" si="5" ref="AP7:AP35">AO7</f>
        <v>43345</v>
      </c>
      <c r="AQ7" s="522" t="str">
        <f>VLOOKUP('H30ごみ収集計画'!AZ16,'小崎･大河内ルート'!$W$51:$X$65,2,0)</f>
        <v>   </v>
      </c>
      <c r="AR7" s="523"/>
      <c r="AS7" s="145">
        <f>AS6+1</f>
        <v>43375</v>
      </c>
      <c r="AT7" s="144">
        <f aca="true" t="shared" si="6" ref="AT7:AT36">AS7</f>
        <v>43375</v>
      </c>
      <c r="AU7" s="520" t="str">
        <f>VLOOKUP('H30ごみ収集計画'!BI16,'小崎･大河内ルート'!$W$51:$X$65,2,0)</f>
        <v>可燃ごみ</v>
      </c>
      <c r="AV7" s="521"/>
      <c r="AW7" s="145">
        <f>AW6+1</f>
        <v>43406</v>
      </c>
      <c r="AX7" s="144">
        <f aca="true" t="shared" si="7" ref="AX7:AX35">AW7</f>
        <v>43406</v>
      </c>
      <c r="AY7" s="522" t="str">
        <f>VLOOKUP('H30ごみ収集計画'!BR16,'小崎･大河内ルート'!$W$51:$X$65,2,0)</f>
        <v>   </v>
      </c>
      <c r="AZ7" s="525"/>
      <c r="BB7" s="143">
        <f>BB6+1</f>
        <v>43436</v>
      </c>
      <c r="BC7" s="144">
        <f aca="true" t="shared" si="8" ref="BC7:BC36">BB7</f>
        <v>43436</v>
      </c>
      <c r="BD7" s="522" t="str">
        <f>VLOOKUP('H30ごみ収集計画'!CA16,'小崎･大河内ルート'!$W$51:$X$65,2,0)</f>
        <v>   </v>
      </c>
      <c r="BE7" s="523"/>
      <c r="BF7" s="145">
        <f>BF6+1</f>
        <v>43467</v>
      </c>
      <c r="BG7" s="144">
        <f aca="true" t="shared" si="9" ref="BG7:BG36">BF7</f>
        <v>43467</v>
      </c>
      <c r="BH7" s="522" t="s">
        <v>53</v>
      </c>
      <c r="BI7" s="523"/>
      <c r="BJ7" s="145">
        <f>BJ6+1</f>
        <v>43498</v>
      </c>
      <c r="BK7" s="144">
        <f aca="true" t="shared" si="10" ref="BK7:BK33">BJ7</f>
        <v>43498</v>
      </c>
      <c r="BL7" s="522" t="str">
        <f>VLOOKUP('H30ごみ収集計画'!CS16,'小崎･大河内ルート'!$W$51:$X$65,2,0)</f>
        <v>   </v>
      </c>
      <c r="BM7" s="523"/>
      <c r="BN7" s="145">
        <f>BN6+1</f>
        <v>43526</v>
      </c>
      <c r="BO7" s="144">
        <f aca="true" t="shared" si="11" ref="BO7:BO36">BN7</f>
        <v>43526</v>
      </c>
      <c r="BP7" s="522" t="str">
        <f>VLOOKUP('H30ごみ収集計画'!DB16,'小崎･大河内ルート'!$W$51:$X$65,2,0)</f>
        <v>   </v>
      </c>
      <c r="BQ7" s="525"/>
      <c r="CA7" s="141"/>
      <c r="CB7" s="142"/>
      <c r="CC7" s="142"/>
      <c r="CD7" s="142"/>
      <c r="CE7" s="142"/>
      <c r="CF7" s="141"/>
      <c r="CG7" s="142"/>
      <c r="CH7" s="142"/>
      <c r="CI7" s="142"/>
      <c r="CJ7" s="142"/>
      <c r="CK7" s="141"/>
      <c r="CL7" s="142"/>
      <c r="CM7" s="142"/>
      <c r="CN7" s="142"/>
      <c r="CO7" s="142"/>
      <c r="CP7" s="141"/>
      <c r="CQ7" s="142"/>
      <c r="CR7" s="142"/>
      <c r="CS7" s="142"/>
      <c r="CT7" s="142"/>
      <c r="CU7" s="142"/>
      <c r="CV7" s="142"/>
    </row>
    <row r="8" spans="1:100" s="86" customFormat="1" ht="18" customHeight="1">
      <c r="A8" s="687"/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121"/>
      <c r="T8" s="143">
        <f aca="true" t="shared" si="12" ref="T8:T35">T7+1</f>
        <v>43193</v>
      </c>
      <c r="U8" s="144">
        <f t="shared" si="0"/>
        <v>43193</v>
      </c>
      <c r="V8" s="520" t="str">
        <f>VLOOKUP('H30ごみ収集計画'!G17,'小崎･大河内ルート'!$W$51:$X$65,2,0)</f>
        <v>可燃ごみ</v>
      </c>
      <c r="W8" s="521"/>
      <c r="X8" s="145">
        <f aca="true" t="shared" si="13" ref="X8:X35">X7+1</f>
        <v>43223</v>
      </c>
      <c r="Y8" s="144">
        <f t="shared" si="1"/>
        <v>43223</v>
      </c>
      <c r="Z8" s="522" t="str">
        <f>VLOOKUP('H30ごみ収集計画'!P17,'小崎･大河内ルート'!$W$51:$X$65,2,0)</f>
        <v>   </v>
      </c>
      <c r="AA8" s="523"/>
      <c r="AB8" s="145">
        <f aca="true" t="shared" si="14" ref="AB8:AB35">AB7+1</f>
        <v>43254</v>
      </c>
      <c r="AC8" s="144">
        <f t="shared" si="2"/>
        <v>43254</v>
      </c>
      <c r="AD8" s="522" t="str">
        <f>VLOOKUP('H30ごみ収集計画'!Y17,'小崎･大河内ルート'!$W$51:$X$65,2,0)</f>
        <v>   </v>
      </c>
      <c r="AE8" s="523"/>
      <c r="AF8" s="145">
        <f aca="true" t="shared" si="15" ref="AF8:AF36">AF7+1</f>
        <v>43284</v>
      </c>
      <c r="AG8" s="144">
        <f t="shared" si="3"/>
        <v>43284</v>
      </c>
      <c r="AH8" s="520" t="str">
        <f>VLOOKUP('H30ごみ収集計画'!AH17,'小崎･大河内ルート'!$W$51:$X$65,2,0)</f>
        <v>可燃ごみ</v>
      </c>
      <c r="AI8" s="524"/>
      <c r="AJ8" s="39"/>
      <c r="AK8" s="143">
        <f aca="true" t="shared" si="16" ref="AK8:AK35">AK7+1</f>
        <v>43315</v>
      </c>
      <c r="AL8" s="144">
        <f t="shared" si="4"/>
        <v>43315</v>
      </c>
      <c r="AM8" s="528" t="str">
        <f>VLOOKUP('H30ごみ収集計画'!AQ17,'小崎･大河内ルート'!$W$51:$X$65,2,0)</f>
        <v>資源ごみ</v>
      </c>
      <c r="AN8" s="529"/>
      <c r="AO8" s="145">
        <f aca="true" t="shared" si="17" ref="AO8:AO32">AO7+1</f>
        <v>43346</v>
      </c>
      <c r="AP8" s="144">
        <f t="shared" si="5"/>
        <v>43346</v>
      </c>
      <c r="AQ8" s="522" t="str">
        <f>VLOOKUP('H30ごみ収集計画'!AZ17,'小崎･大河内ルート'!$W$51:$X$65,2,0)</f>
        <v>   </v>
      </c>
      <c r="AR8" s="523"/>
      <c r="AS8" s="145">
        <f aca="true" t="shared" si="18" ref="AS8:AS36">AS7+1</f>
        <v>43376</v>
      </c>
      <c r="AT8" s="144">
        <f t="shared" si="6"/>
        <v>43376</v>
      </c>
      <c r="AU8" s="522" t="str">
        <f>VLOOKUP('H30ごみ収集計画'!BI17,'小崎･大河内ルート'!$W$51:$X$65,2,0)</f>
        <v>   </v>
      </c>
      <c r="AV8" s="523"/>
      <c r="AW8" s="145">
        <f aca="true" t="shared" si="19" ref="AW8:AW32">AW7+1</f>
        <v>43407</v>
      </c>
      <c r="AX8" s="144">
        <f t="shared" si="7"/>
        <v>43407</v>
      </c>
      <c r="AY8" s="522" t="str">
        <f>VLOOKUP('H30ごみ収集計画'!BR17,'小崎･大河内ルート'!$W$51:$X$65,2,0)</f>
        <v>   </v>
      </c>
      <c r="AZ8" s="525"/>
      <c r="BA8" s="191"/>
      <c r="BB8" s="143">
        <f aca="true" t="shared" si="20" ref="BB8:BB35">BB7+1</f>
        <v>43437</v>
      </c>
      <c r="BC8" s="144">
        <f t="shared" si="8"/>
        <v>43437</v>
      </c>
      <c r="BD8" s="522" t="str">
        <f>VLOOKUP('H30ごみ収集計画'!CA17,'小崎･大河内ルート'!$W$51:$X$65,2,0)</f>
        <v>   </v>
      </c>
      <c r="BE8" s="523"/>
      <c r="BF8" s="145">
        <f aca="true" t="shared" si="21" ref="BF8:BF36">BF7+1</f>
        <v>43468</v>
      </c>
      <c r="BG8" s="144">
        <f t="shared" si="9"/>
        <v>43468</v>
      </c>
      <c r="BH8" s="522" t="s">
        <v>53</v>
      </c>
      <c r="BI8" s="523"/>
      <c r="BJ8" s="145">
        <f aca="true" t="shared" si="22" ref="BJ8:BJ32">BJ7+1</f>
        <v>43499</v>
      </c>
      <c r="BK8" s="144">
        <f t="shared" si="10"/>
        <v>43499</v>
      </c>
      <c r="BL8" s="522" t="str">
        <f>VLOOKUP('H30ごみ収集計画'!CS17,'小崎･大河内ルート'!$W$51:$X$65,2,0)</f>
        <v>   </v>
      </c>
      <c r="BM8" s="523"/>
      <c r="BN8" s="145">
        <f aca="true" t="shared" si="23" ref="BN8:BN36">BN7+1</f>
        <v>43527</v>
      </c>
      <c r="BO8" s="144">
        <f t="shared" si="11"/>
        <v>43527</v>
      </c>
      <c r="BP8" s="522" t="str">
        <f>VLOOKUP('H30ごみ収集計画'!DB17,'小崎･大河内ルート'!$W$51:$X$65,2,0)</f>
        <v>   </v>
      </c>
      <c r="BQ8" s="525"/>
      <c r="CA8" s="141"/>
      <c r="CB8" s="142"/>
      <c r="CC8" s="142"/>
      <c r="CD8" s="142"/>
      <c r="CE8" s="142"/>
      <c r="CF8" s="141"/>
      <c r="CG8" s="142"/>
      <c r="CH8" s="142"/>
      <c r="CI8" s="142"/>
      <c r="CJ8" s="142"/>
      <c r="CK8" s="141"/>
      <c r="CL8" s="142"/>
      <c r="CM8" s="142"/>
      <c r="CN8" s="142"/>
      <c r="CO8" s="142"/>
      <c r="CP8" s="141"/>
      <c r="CQ8" s="142"/>
      <c r="CR8" s="142"/>
      <c r="CS8" s="142"/>
      <c r="CT8" s="142"/>
      <c r="CU8" s="142"/>
      <c r="CV8" s="142"/>
    </row>
    <row r="9" spans="1:100" s="86" customFormat="1" ht="18" customHeight="1">
      <c r="A9" s="620" t="s">
        <v>229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121"/>
      <c r="T9" s="143">
        <f t="shared" si="12"/>
        <v>43194</v>
      </c>
      <c r="U9" s="144">
        <f t="shared" si="0"/>
        <v>43194</v>
      </c>
      <c r="V9" s="522" t="str">
        <f>VLOOKUP('H30ごみ収集計画'!G18,'小崎･大河内ルート'!$W$51:$X$65,2,0)</f>
        <v>   </v>
      </c>
      <c r="W9" s="523"/>
      <c r="X9" s="145">
        <f t="shared" si="13"/>
        <v>43224</v>
      </c>
      <c r="Y9" s="144">
        <f t="shared" si="1"/>
        <v>43224</v>
      </c>
      <c r="Z9" s="534" t="str">
        <f>VLOOKUP('H30ごみ収集計画'!P18,'小崎･大河内ルート'!$W$51:$X$65,2,0)</f>
        <v>資源ごみ</v>
      </c>
      <c r="AA9" s="538"/>
      <c r="AB9" s="145">
        <f t="shared" si="14"/>
        <v>43255</v>
      </c>
      <c r="AC9" s="144">
        <f t="shared" si="2"/>
        <v>43255</v>
      </c>
      <c r="AD9" s="522" t="str">
        <f>VLOOKUP('H30ごみ収集計画'!Y18,'小崎･大河内ルート'!$W$51:$X$65,2,0)</f>
        <v>   </v>
      </c>
      <c r="AE9" s="523"/>
      <c r="AF9" s="145">
        <f t="shared" si="15"/>
        <v>43285</v>
      </c>
      <c r="AG9" s="144">
        <f t="shared" si="3"/>
        <v>43285</v>
      </c>
      <c r="AH9" s="522" t="str">
        <f>VLOOKUP('H30ごみ収集計画'!AH18,'小崎･大河内ルート'!$W$51:$X$65,2,0)</f>
        <v>   </v>
      </c>
      <c r="AI9" s="525"/>
      <c r="AJ9" s="39"/>
      <c r="AK9" s="143">
        <f t="shared" si="16"/>
        <v>43316</v>
      </c>
      <c r="AL9" s="144">
        <f t="shared" si="4"/>
        <v>43316</v>
      </c>
      <c r="AM9" s="522" t="str">
        <f>VLOOKUP('H30ごみ収集計画'!AQ18,'小崎･大河内ルート'!$W$51:$X$65,2,0)</f>
        <v>   </v>
      </c>
      <c r="AN9" s="523"/>
      <c r="AO9" s="145">
        <f t="shared" si="17"/>
        <v>43347</v>
      </c>
      <c r="AP9" s="144">
        <f t="shared" si="5"/>
        <v>43347</v>
      </c>
      <c r="AQ9" s="520" t="str">
        <f>VLOOKUP('H30ごみ収集計画'!AZ18,'小崎･大河内ルート'!$W$51:$X$65,2,0)</f>
        <v>可燃ごみ</v>
      </c>
      <c r="AR9" s="521"/>
      <c r="AS9" s="145">
        <f t="shared" si="18"/>
        <v>43377</v>
      </c>
      <c r="AT9" s="144">
        <f t="shared" si="6"/>
        <v>43377</v>
      </c>
      <c r="AU9" s="522" t="str">
        <f>VLOOKUP('H30ごみ収集計画'!BI18,'小崎･大河内ルート'!$W$51:$X$65,2,0)</f>
        <v>   </v>
      </c>
      <c r="AV9" s="523"/>
      <c r="AW9" s="145">
        <f t="shared" si="19"/>
        <v>43408</v>
      </c>
      <c r="AX9" s="144">
        <f t="shared" si="7"/>
        <v>43408</v>
      </c>
      <c r="AY9" s="522" t="str">
        <f>VLOOKUP('H30ごみ収集計画'!BR18,'小崎･大河内ルート'!$W$51:$X$65,2,0)</f>
        <v>   </v>
      </c>
      <c r="AZ9" s="525"/>
      <c r="BA9" s="191"/>
      <c r="BB9" s="143">
        <f t="shared" si="20"/>
        <v>43438</v>
      </c>
      <c r="BC9" s="144">
        <f t="shared" si="8"/>
        <v>43438</v>
      </c>
      <c r="BD9" s="520" t="str">
        <f>VLOOKUP('H30ごみ収集計画'!CA18,'小崎･大河内ルート'!$W$51:$X$65,2,0)</f>
        <v>可燃ごみ</v>
      </c>
      <c r="BE9" s="521"/>
      <c r="BF9" s="145">
        <f t="shared" si="21"/>
        <v>43469</v>
      </c>
      <c r="BG9" s="144">
        <f t="shared" si="9"/>
        <v>43469</v>
      </c>
      <c r="BH9" s="522" t="str">
        <f>VLOOKUP('H30ごみ収集計画'!CJ18,'小崎･大河内ルート'!$W$51:$X$65,2,0)</f>
        <v>   </v>
      </c>
      <c r="BI9" s="523"/>
      <c r="BJ9" s="145">
        <f t="shared" si="22"/>
        <v>43500</v>
      </c>
      <c r="BK9" s="144">
        <f t="shared" si="10"/>
        <v>43500</v>
      </c>
      <c r="BL9" s="522" t="str">
        <f>VLOOKUP('H30ごみ収集計画'!CS18,'小崎･大河内ルート'!$W$51:$X$65,2,0)</f>
        <v>   </v>
      </c>
      <c r="BM9" s="523"/>
      <c r="BN9" s="145">
        <f t="shared" si="23"/>
        <v>43528</v>
      </c>
      <c r="BO9" s="144">
        <f t="shared" si="11"/>
        <v>43528</v>
      </c>
      <c r="BP9" s="522" t="str">
        <f>VLOOKUP('H30ごみ収集計画'!DB18,'小崎･大河内ルート'!$W$51:$X$65,2,0)</f>
        <v>   </v>
      </c>
      <c r="BQ9" s="525"/>
      <c r="CA9" s="141"/>
      <c r="CB9" s="142"/>
      <c r="CC9" s="142"/>
      <c r="CD9" s="142"/>
      <c r="CE9" s="142"/>
      <c r="CF9" s="141"/>
      <c r="CG9" s="142"/>
      <c r="CH9" s="142"/>
      <c r="CI9" s="142"/>
      <c r="CJ9" s="142"/>
      <c r="CK9" s="141"/>
      <c r="CL9" s="142"/>
      <c r="CM9" s="142"/>
      <c r="CN9" s="142"/>
      <c r="CO9" s="142"/>
      <c r="CP9" s="141"/>
      <c r="CQ9" s="142"/>
      <c r="CR9" s="142"/>
      <c r="CS9" s="142"/>
      <c r="CT9" s="142"/>
      <c r="CU9" s="142"/>
      <c r="CV9" s="142"/>
    </row>
    <row r="10" spans="1:100" s="86" customFormat="1" ht="18" customHeight="1">
      <c r="A10" s="620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121"/>
      <c r="T10" s="143">
        <f t="shared" si="12"/>
        <v>43195</v>
      </c>
      <c r="U10" s="144">
        <f t="shared" si="0"/>
        <v>43195</v>
      </c>
      <c r="V10" s="522" t="str">
        <f>VLOOKUP('H30ごみ収集計画'!G19,'小崎･大河内ルート'!$W$51:$X$65,2,0)</f>
        <v>   </v>
      </c>
      <c r="W10" s="523"/>
      <c r="X10" s="145">
        <f t="shared" si="13"/>
        <v>43225</v>
      </c>
      <c r="Y10" s="144">
        <f t="shared" si="1"/>
        <v>43225</v>
      </c>
      <c r="Z10" s="522" t="str">
        <f>VLOOKUP('H30ごみ収集計画'!P19,'小崎･大河内ルート'!$W$51:$X$65,2,0)</f>
        <v>   </v>
      </c>
      <c r="AA10" s="523"/>
      <c r="AB10" s="145">
        <f t="shared" si="14"/>
        <v>43256</v>
      </c>
      <c r="AC10" s="144">
        <f t="shared" si="2"/>
        <v>43256</v>
      </c>
      <c r="AD10" s="520" t="str">
        <f>VLOOKUP('H30ごみ収集計画'!Y19,'小崎･大河内ルート'!$W$51:$X$65,2,0)</f>
        <v>可燃ごみ</v>
      </c>
      <c r="AE10" s="521"/>
      <c r="AF10" s="145">
        <f t="shared" si="15"/>
        <v>43286</v>
      </c>
      <c r="AG10" s="144">
        <f t="shared" si="3"/>
        <v>43286</v>
      </c>
      <c r="AH10" s="522" t="str">
        <f>VLOOKUP('H30ごみ収集計画'!AH19,'小崎･大河内ルート'!$W$51:$X$65,2,0)</f>
        <v>   </v>
      </c>
      <c r="AI10" s="525"/>
      <c r="AJ10" s="39"/>
      <c r="AK10" s="143">
        <f t="shared" si="16"/>
        <v>43317</v>
      </c>
      <c r="AL10" s="144">
        <f t="shared" si="4"/>
        <v>43317</v>
      </c>
      <c r="AM10" s="522" t="str">
        <f>VLOOKUP('H30ごみ収集計画'!AQ19,'小崎･大河内ルート'!$W$51:$X$65,2,0)</f>
        <v>   </v>
      </c>
      <c r="AN10" s="523"/>
      <c r="AO10" s="145">
        <f t="shared" si="17"/>
        <v>43348</v>
      </c>
      <c r="AP10" s="144">
        <f t="shared" si="5"/>
        <v>43348</v>
      </c>
      <c r="AQ10" s="522" t="str">
        <f>VLOOKUP('H30ごみ収集計画'!AZ19,'小崎･大河内ルート'!$W$51:$X$65,2,0)</f>
        <v>   </v>
      </c>
      <c r="AR10" s="523"/>
      <c r="AS10" s="145">
        <f t="shared" si="18"/>
        <v>43378</v>
      </c>
      <c r="AT10" s="144">
        <f t="shared" si="6"/>
        <v>43378</v>
      </c>
      <c r="AU10" s="528" t="str">
        <f>VLOOKUP('H30ごみ収集計画'!BI19,'小崎･大河内ルート'!$W$51:$X$65,2,0)</f>
        <v>資源ごみ</v>
      </c>
      <c r="AV10" s="529"/>
      <c r="AW10" s="145">
        <f t="shared" si="19"/>
        <v>43409</v>
      </c>
      <c r="AX10" s="144">
        <f t="shared" si="7"/>
        <v>43409</v>
      </c>
      <c r="AY10" s="522" t="str">
        <f>VLOOKUP('H30ごみ収集計画'!BR19,'小崎･大河内ルート'!$W$51:$X$65,2,0)</f>
        <v>   </v>
      </c>
      <c r="AZ10" s="525"/>
      <c r="BA10" s="191"/>
      <c r="BB10" s="143">
        <f t="shared" si="20"/>
        <v>43439</v>
      </c>
      <c r="BC10" s="144">
        <f t="shared" si="8"/>
        <v>43439</v>
      </c>
      <c r="BD10" s="522" t="str">
        <f>VLOOKUP('H30ごみ収集計画'!CA19,'小崎･大河内ルート'!$W$51:$X$65,2,0)</f>
        <v>   </v>
      </c>
      <c r="BE10" s="523"/>
      <c r="BF10" s="145">
        <f t="shared" si="21"/>
        <v>43470</v>
      </c>
      <c r="BG10" s="144">
        <f t="shared" si="9"/>
        <v>43470</v>
      </c>
      <c r="BH10" s="540" t="str">
        <f>VLOOKUP('H30ごみ収集計画'!CJ19,'小崎･大河内ルート'!$W$51:$X$65,2,0)</f>
        <v>   </v>
      </c>
      <c r="BI10" s="541"/>
      <c r="BJ10" s="145">
        <f t="shared" si="22"/>
        <v>43501</v>
      </c>
      <c r="BK10" s="144">
        <f t="shared" si="10"/>
        <v>43501</v>
      </c>
      <c r="BL10" s="520" t="str">
        <f>VLOOKUP('H30ごみ収集計画'!CS19,'小崎･大河内ルート'!$W$51:$X$65,2,0)</f>
        <v>可燃ごみ</v>
      </c>
      <c r="BM10" s="521"/>
      <c r="BN10" s="145">
        <f t="shared" si="23"/>
        <v>43529</v>
      </c>
      <c r="BO10" s="144">
        <f t="shared" si="11"/>
        <v>43529</v>
      </c>
      <c r="BP10" s="520" t="str">
        <f>VLOOKUP('H30ごみ収集計画'!DB19,'小崎･大河内ルート'!$W$51:$X$65,2,0)</f>
        <v>可燃ごみ</v>
      </c>
      <c r="BQ10" s="524"/>
      <c r="CA10" s="141"/>
      <c r="CB10" s="142"/>
      <c r="CC10" s="142"/>
      <c r="CD10" s="142"/>
      <c r="CE10" s="142"/>
      <c r="CF10" s="141"/>
      <c r="CG10" s="142"/>
      <c r="CH10" s="142"/>
      <c r="CI10" s="142"/>
      <c r="CJ10" s="142"/>
      <c r="CK10" s="141"/>
      <c r="CL10" s="142"/>
      <c r="CM10" s="142"/>
      <c r="CN10" s="142"/>
      <c r="CO10" s="142"/>
      <c r="CP10" s="141"/>
      <c r="CQ10" s="142"/>
      <c r="CR10" s="142"/>
      <c r="CS10" s="142"/>
      <c r="CT10" s="142"/>
      <c r="CU10" s="142"/>
      <c r="CV10" s="142"/>
    </row>
    <row r="11" spans="1:100" s="86" customFormat="1" ht="18" customHeight="1">
      <c r="A11" s="683" t="s">
        <v>202</v>
      </c>
      <c r="B11" s="684"/>
      <c r="C11" s="684"/>
      <c r="D11" s="686" t="s">
        <v>203</v>
      </c>
      <c r="E11" s="686"/>
      <c r="F11" s="686" t="s">
        <v>204</v>
      </c>
      <c r="G11" s="686"/>
      <c r="H11" s="696" t="s">
        <v>205</v>
      </c>
      <c r="I11" s="696"/>
      <c r="J11" s="686" t="s">
        <v>206</v>
      </c>
      <c r="K11" s="686"/>
      <c r="L11" s="686"/>
      <c r="M11" s="684" t="s">
        <v>207</v>
      </c>
      <c r="N11" s="684"/>
      <c r="O11" s="684"/>
      <c r="P11" s="684"/>
      <c r="Q11" s="684"/>
      <c r="R11" s="692"/>
      <c r="S11" s="137"/>
      <c r="T11" s="143">
        <f t="shared" si="12"/>
        <v>43196</v>
      </c>
      <c r="U11" s="144">
        <f t="shared" si="0"/>
        <v>43196</v>
      </c>
      <c r="V11" s="528" t="str">
        <f>VLOOKUP('H30ごみ収集計画'!G20,'小崎･大河内ルート'!$W$51:$X$65,2,0)</f>
        <v>資源ごみ</v>
      </c>
      <c r="W11" s="529"/>
      <c r="X11" s="145">
        <f t="shared" si="13"/>
        <v>43226</v>
      </c>
      <c r="Y11" s="144">
        <f t="shared" si="1"/>
        <v>43226</v>
      </c>
      <c r="Z11" s="522" t="str">
        <f>VLOOKUP('H30ごみ収集計画'!P20,'小崎･大河内ルート'!$W$51:$X$65,2,0)</f>
        <v>   </v>
      </c>
      <c r="AA11" s="523"/>
      <c r="AB11" s="145">
        <f t="shared" si="14"/>
        <v>43257</v>
      </c>
      <c r="AC11" s="144">
        <f t="shared" si="2"/>
        <v>43257</v>
      </c>
      <c r="AD11" s="522" t="str">
        <f>VLOOKUP('H30ごみ収集計画'!Y20,'小崎･大河内ルート'!$W$51:$X$65,2,0)</f>
        <v>   </v>
      </c>
      <c r="AE11" s="523"/>
      <c r="AF11" s="145">
        <f t="shared" si="15"/>
        <v>43287</v>
      </c>
      <c r="AG11" s="144">
        <f t="shared" si="3"/>
        <v>43287</v>
      </c>
      <c r="AH11" s="528" t="str">
        <f>VLOOKUP('H30ごみ収集計画'!AH20,'小崎･大河内ルート'!$W$51:$X$65,2,0)</f>
        <v>資源ごみ</v>
      </c>
      <c r="AI11" s="539"/>
      <c r="AJ11" s="39"/>
      <c r="AK11" s="143">
        <f t="shared" si="16"/>
        <v>43318</v>
      </c>
      <c r="AL11" s="144">
        <f t="shared" si="4"/>
        <v>43318</v>
      </c>
      <c r="AM11" s="522" t="str">
        <f>VLOOKUP('H30ごみ収集計画'!AQ20,'小崎･大河内ルート'!$W$51:$X$65,2,0)</f>
        <v>   </v>
      </c>
      <c r="AN11" s="523"/>
      <c r="AO11" s="145">
        <f t="shared" si="17"/>
        <v>43349</v>
      </c>
      <c r="AP11" s="144">
        <f t="shared" si="5"/>
        <v>43349</v>
      </c>
      <c r="AQ11" s="522" t="str">
        <f>VLOOKUP('H30ごみ収集計画'!AZ20,'小崎･大河内ルート'!$W$51:$X$65,2,0)</f>
        <v>   </v>
      </c>
      <c r="AR11" s="523"/>
      <c r="AS11" s="145">
        <f t="shared" si="18"/>
        <v>43379</v>
      </c>
      <c r="AT11" s="144">
        <f t="shared" si="6"/>
        <v>43379</v>
      </c>
      <c r="AU11" s="522" t="str">
        <f>VLOOKUP('H30ごみ収集計画'!BI20,'小崎･大河内ルート'!$W$51:$X$65,2,0)</f>
        <v>   </v>
      </c>
      <c r="AV11" s="523"/>
      <c r="AW11" s="145">
        <f t="shared" si="19"/>
        <v>43410</v>
      </c>
      <c r="AX11" s="144">
        <f t="shared" si="7"/>
        <v>43410</v>
      </c>
      <c r="AY11" s="520" t="str">
        <f>VLOOKUP('H30ごみ収集計画'!BR20,'小崎･大河内ルート'!$W$51:$X$65,2,0)</f>
        <v>可燃ごみ</v>
      </c>
      <c r="AZ11" s="524"/>
      <c r="BA11" s="191"/>
      <c r="BB11" s="143">
        <f t="shared" si="20"/>
        <v>43440</v>
      </c>
      <c r="BC11" s="144">
        <f t="shared" si="8"/>
        <v>43440</v>
      </c>
      <c r="BD11" s="522" t="str">
        <f>VLOOKUP('H30ごみ収集計画'!CA20,'小崎･大河内ルート'!$W$51:$X$65,2,0)</f>
        <v>   </v>
      </c>
      <c r="BE11" s="523"/>
      <c r="BF11" s="145">
        <f t="shared" si="21"/>
        <v>43471</v>
      </c>
      <c r="BG11" s="144">
        <f t="shared" si="9"/>
        <v>43471</v>
      </c>
      <c r="BH11" s="540" t="str">
        <f>VLOOKUP('H30ごみ収集計画'!CJ20,'小崎･大河内ルート'!$W$51:$X$65,2,0)</f>
        <v>   </v>
      </c>
      <c r="BI11" s="541"/>
      <c r="BJ11" s="145">
        <f t="shared" si="22"/>
        <v>43502</v>
      </c>
      <c r="BK11" s="144">
        <f t="shared" si="10"/>
        <v>43502</v>
      </c>
      <c r="BL11" s="522" t="str">
        <f>VLOOKUP('H30ごみ収集計画'!CS20,'小崎･大河内ルート'!$W$51:$X$65,2,0)</f>
        <v>   </v>
      </c>
      <c r="BM11" s="523"/>
      <c r="BN11" s="145">
        <f t="shared" si="23"/>
        <v>43530</v>
      </c>
      <c r="BO11" s="144">
        <f t="shared" si="11"/>
        <v>43530</v>
      </c>
      <c r="BP11" s="522" t="str">
        <f>VLOOKUP('H30ごみ収集計画'!DB20,'小崎･大河内ルート'!$W$51:$X$65,2,0)</f>
        <v>   </v>
      </c>
      <c r="BQ11" s="525"/>
      <c r="CA11" s="141"/>
      <c r="CB11" s="142"/>
      <c r="CC11" s="142"/>
      <c r="CD11" s="142"/>
      <c r="CE11" s="142"/>
      <c r="CF11" s="141"/>
      <c r="CG11" s="142"/>
      <c r="CH11" s="142"/>
      <c r="CI11" s="142"/>
      <c r="CJ11" s="142"/>
      <c r="CK11" s="141"/>
      <c r="CL11" s="142"/>
      <c r="CM11" s="142"/>
      <c r="CN11" s="142"/>
      <c r="CO11" s="142"/>
      <c r="CP11" s="141"/>
      <c r="CQ11" s="142"/>
      <c r="CR11" s="142"/>
      <c r="CS11" s="142"/>
      <c r="CT11" s="142"/>
      <c r="CU11" s="142"/>
      <c r="CV11" s="142"/>
    </row>
    <row r="12" spans="1:100" s="86" customFormat="1" ht="18" customHeight="1">
      <c r="A12" s="685"/>
      <c r="B12" s="592"/>
      <c r="C12" s="592"/>
      <c r="D12" s="585"/>
      <c r="E12" s="585"/>
      <c r="F12" s="585"/>
      <c r="G12" s="585"/>
      <c r="H12" s="697"/>
      <c r="I12" s="697"/>
      <c r="J12" s="585"/>
      <c r="K12" s="585"/>
      <c r="L12" s="585"/>
      <c r="M12" s="592"/>
      <c r="N12" s="592"/>
      <c r="O12" s="592"/>
      <c r="P12" s="592"/>
      <c r="Q12" s="592"/>
      <c r="R12" s="693"/>
      <c r="S12" s="137"/>
      <c r="T12" s="143">
        <f t="shared" si="12"/>
        <v>43197</v>
      </c>
      <c r="U12" s="144">
        <f t="shared" si="0"/>
        <v>43197</v>
      </c>
      <c r="V12" s="522" t="str">
        <f>VLOOKUP('H30ごみ収集計画'!G21,'小崎･大河内ルート'!$W$51:$X$65,2,0)</f>
        <v>   </v>
      </c>
      <c r="W12" s="523"/>
      <c r="X12" s="145">
        <f t="shared" si="13"/>
        <v>43227</v>
      </c>
      <c r="Y12" s="144">
        <f t="shared" si="1"/>
        <v>43227</v>
      </c>
      <c r="Z12" s="522" t="str">
        <f>VLOOKUP('H30ごみ収集計画'!P21,'小崎･大河内ルート'!$W$51:$X$65,2,0)</f>
        <v>   </v>
      </c>
      <c r="AA12" s="523"/>
      <c r="AB12" s="145">
        <f t="shared" si="14"/>
        <v>43258</v>
      </c>
      <c r="AC12" s="144">
        <f t="shared" si="2"/>
        <v>43258</v>
      </c>
      <c r="AD12" s="522" t="str">
        <f>VLOOKUP('H30ごみ収集計画'!Y21,'小崎･大河内ルート'!$W$51:$X$65,2,0)</f>
        <v>   </v>
      </c>
      <c r="AE12" s="523"/>
      <c r="AF12" s="145">
        <f t="shared" si="15"/>
        <v>43288</v>
      </c>
      <c r="AG12" s="144">
        <f t="shared" si="3"/>
        <v>43288</v>
      </c>
      <c r="AH12" s="522" t="str">
        <f>VLOOKUP('H30ごみ収集計画'!AH21,'小崎･大河内ルート'!$W$51:$X$65,2,0)</f>
        <v>   </v>
      </c>
      <c r="AI12" s="525"/>
      <c r="AJ12" s="39"/>
      <c r="AK12" s="143">
        <f t="shared" si="16"/>
        <v>43319</v>
      </c>
      <c r="AL12" s="144">
        <f t="shared" si="4"/>
        <v>43319</v>
      </c>
      <c r="AM12" s="520" t="str">
        <f>VLOOKUP('H30ごみ収集計画'!AQ21,'小崎･大河内ルート'!$W$51:$X$65,2,0)</f>
        <v>可燃ごみ</v>
      </c>
      <c r="AN12" s="521"/>
      <c r="AO12" s="145">
        <f t="shared" si="17"/>
        <v>43350</v>
      </c>
      <c r="AP12" s="144">
        <f t="shared" si="5"/>
        <v>43350</v>
      </c>
      <c r="AQ12" s="534" t="str">
        <f>VLOOKUP('H30ごみ収集計画'!AZ21,'小崎･大河内ルート'!$W$51:$X$65,2,0)</f>
        <v>資源ごみ</v>
      </c>
      <c r="AR12" s="538"/>
      <c r="AS12" s="145">
        <f t="shared" si="18"/>
        <v>43380</v>
      </c>
      <c r="AT12" s="144">
        <f t="shared" si="6"/>
        <v>43380</v>
      </c>
      <c r="AU12" s="540" t="str">
        <f>VLOOKUP('H30ごみ収集計画'!BI21,'小崎･大河内ルート'!$W$51:$X$65,2,0)</f>
        <v>   </v>
      </c>
      <c r="AV12" s="541"/>
      <c r="AW12" s="145">
        <f t="shared" si="19"/>
        <v>43411</v>
      </c>
      <c r="AX12" s="144">
        <f t="shared" si="7"/>
        <v>43411</v>
      </c>
      <c r="AY12" s="522" t="str">
        <f>VLOOKUP('H30ごみ収集計画'!BR21,'小崎･大河内ルート'!$W$51:$X$65,2,0)</f>
        <v>   </v>
      </c>
      <c r="AZ12" s="525"/>
      <c r="BA12" s="191"/>
      <c r="BB12" s="143">
        <f t="shared" si="20"/>
        <v>43441</v>
      </c>
      <c r="BC12" s="144">
        <f t="shared" si="8"/>
        <v>43441</v>
      </c>
      <c r="BD12" s="534" t="str">
        <f>VLOOKUP('H30ごみ収集計画'!CA21,'小崎･大河内ルート'!$W$51:$X$65,2,0)</f>
        <v>資源ごみ</v>
      </c>
      <c r="BE12" s="538"/>
      <c r="BF12" s="145">
        <f t="shared" si="21"/>
        <v>43472</v>
      </c>
      <c r="BG12" s="144">
        <f t="shared" si="9"/>
        <v>43472</v>
      </c>
      <c r="BH12" s="522" t="str">
        <f>VLOOKUP('H30ごみ収集計画'!CJ21,'小崎･大河内ルート'!$W$51:$X$65,2,0)</f>
        <v>   </v>
      </c>
      <c r="BI12" s="523"/>
      <c r="BJ12" s="145">
        <f t="shared" si="22"/>
        <v>43503</v>
      </c>
      <c r="BK12" s="144">
        <f t="shared" si="10"/>
        <v>43503</v>
      </c>
      <c r="BL12" s="522" t="str">
        <f>VLOOKUP('H30ごみ収集計画'!CS21,'小崎･大河内ルート'!$W$51:$X$65,2,0)</f>
        <v>   </v>
      </c>
      <c r="BM12" s="523"/>
      <c r="BN12" s="145">
        <f t="shared" si="23"/>
        <v>43531</v>
      </c>
      <c r="BO12" s="144">
        <f t="shared" si="11"/>
        <v>43531</v>
      </c>
      <c r="BP12" s="522" t="str">
        <f>VLOOKUP('H30ごみ収集計画'!DB21,'小崎･大河内ルート'!$W$51:$X$65,2,0)</f>
        <v>   </v>
      </c>
      <c r="BQ12" s="525"/>
      <c r="CA12" s="141"/>
      <c r="CB12" s="142"/>
      <c r="CC12" s="142"/>
      <c r="CD12" s="142"/>
      <c r="CE12" s="142"/>
      <c r="CF12" s="141"/>
      <c r="CG12" s="142"/>
      <c r="CH12" s="142"/>
      <c r="CI12" s="142"/>
      <c r="CJ12" s="142"/>
      <c r="CK12" s="141"/>
      <c r="CL12" s="142"/>
      <c r="CM12" s="142"/>
      <c r="CN12" s="142"/>
      <c r="CO12" s="142"/>
      <c r="CP12" s="141"/>
      <c r="CQ12" s="142"/>
      <c r="CR12" s="142"/>
      <c r="CS12" s="142"/>
      <c r="CT12" s="142"/>
      <c r="CU12" s="142"/>
      <c r="CV12" s="142"/>
    </row>
    <row r="13" spans="1:100" s="86" customFormat="1" ht="18" customHeight="1">
      <c r="A13" s="683" t="s">
        <v>208</v>
      </c>
      <c r="B13" s="684"/>
      <c r="C13" s="684"/>
      <c r="D13" s="684"/>
      <c r="E13" s="684" t="s">
        <v>209</v>
      </c>
      <c r="F13" s="684"/>
      <c r="G13" s="684" t="s">
        <v>210</v>
      </c>
      <c r="H13" s="684"/>
      <c r="I13" s="684"/>
      <c r="J13" s="684" t="s">
        <v>211</v>
      </c>
      <c r="K13" s="684"/>
      <c r="L13" s="684"/>
      <c r="M13" s="684"/>
      <c r="N13" s="684" t="s">
        <v>212</v>
      </c>
      <c r="O13" s="684"/>
      <c r="P13" s="684"/>
      <c r="Q13" s="204"/>
      <c r="R13" s="205"/>
      <c r="S13" s="174"/>
      <c r="T13" s="143">
        <f t="shared" si="12"/>
        <v>43198</v>
      </c>
      <c r="U13" s="144">
        <f t="shared" si="0"/>
        <v>43198</v>
      </c>
      <c r="V13" s="540" t="str">
        <f>VLOOKUP('H30ごみ収集計画'!G22,'小崎･大河内ルート'!$W$51:$X$65,2,0)</f>
        <v>   </v>
      </c>
      <c r="W13" s="541"/>
      <c r="X13" s="145">
        <f t="shared" si="13"/>
        <v>43228</v>
      </c>
      <c r="Y13" s="144">
        <f t="shared" si="1"/>
        <v>43228</v>
      </c>
      <c r="Z13" s="520" t="str">
        <f>VLOOKUP('H30ごみ収集計画'!P22,'小崎･大河内ルート'!$W$51:$X$65,2,0)</f>
        <v>可燃ごみ</v>
      </c>
      <c r="AA13" s="521"/>
      <c r="AB13" s="145">
        <f t="shared" si="14"/>
        <v>43259</v>
      </c>
      <c r="AC13" s="144">
        <f t="shared" si="2"/>
        <v>43259</v>
      </c>
      <c r="AD13" s="522" t="str">
        <f>VLOOKUP('H30ごみ収集計画'!Y22,'小崎･大河内ルート'!$W$51:$X$65,2,0)</f>
        <v>   </v>
      </c>
      <c r="AE13" s="523"/>
      <c r="AF13" s="145">
        <f t="shared" si="15"/>
        <v>43289</v>
      </c>
      <c r="AG13" s="144">
        <f t="shared" si="3"/>
        <v>43289</v>
      </c>
      <c r="AH13" s="540" t="str">
        <f>VLOOKUP('H30ごみ収集計画'!AH22,'小崎･大河内ルート'!$W$51:$X$65,2,0)</f>
        <v>   </v>
      </c>
      <c r="AI13" s="544"/>
      <c r="AJ13" s="39"/>
      <c r="AK13" s="143">
        <f t="shared" si="16"/>
        <v>43320</v>
      </c>
      <c r="AL13" s="144">
        <f t="shared" si="4"/>
        <v>43320</v>
      </c>
      <c r="AM13" s="522" t="str">
        <f>VLOOKUP('H30ごみ収集計画'!AQ22,'小崎･大河内ルート'!$W$51:$X$65,2,0)</f>
        <v>   </v>
      </c>
      <c r="AN13" s="523"/>
      <c r="AO13" s="145">
        <f t="shared" si="17"/>
        <v>43351</v>
      </c>
      <c r="AP13" s="144">
        <f t="shared" si="5"/>
        <v>43351</v>
      </c>
      <c r="AQ13" s="522" t="str">
        <f>VLOOKUP('H30ごみ収集計画'!AZ22,'小崎･大河内ルート'!$W$51:$X$65,2,0)</f>
        <v>   </v>
      </c>
      <c r="AR13" s="523"/>
      <c r="AS13" s="145">
        <f t="shared" si="18"/>
        <v>43381</v>
      </c>
      <c r="AT13" s="144">
        <f t="shared" si="6"/>
        <v>43381</v>
      </c>
      <c r="AU13" s="522" t="str">
        <f>VLOOKUP('H30ごみ収集計画'!BI22,'小崎･大河内ルート'!$W$51:$X$65,2,0)</f>
        <v>   </v>
      </c>
      <c r="AV13" s="523"/>
      <c r="AW13" s="145">
        <f t="shared" si="19"/>
        <v>43412</v>
      </c>
      <c r="AX13" s="144">
        <f t="shared" si="7"/>
        <v>43412</v>
      </c>
      <c r="AY13" s="522" t="str">
        <f>VLOOKUP('H30ごみ収集計画'!BR22,'小崎･大河内ルート'!$W$51:$X$65,2,0)</f>
        <v>   </v>
      </c>
      <c r="AZ13" s="525"/>
      <c r="BA13" s="191"/>
      <c r="BB13" s="143">
        <f t="shared" si="20"/>
        <v>43442</v>
      </c>
      <c r="BC13" s="144">
        <f t="shared" si="8"/>
        <v>43442</v>
      </c>
      <c r="BD13" s="522" t="str">
        <f>VLOOKUP('H30ごみ収集計画'!CA22,'小崎･大河内ルート'!$W$51:$X$65,2,0)</f>
        <v>   </v>
      </c>
      <c r="BE13" s="523"/>
      <c r="BF13" s="145">
        <f t="shared" si="21"/>
        <v>43473</v>
      </c>
      <c r="BG13" s="144">
        <f t="shared" si="9"/>
        <v>43473</v>
      </c>
      <c r="BH13" s="520" t="str">
        <f>VLOOKUP('H30ごみ収集計画'!CJ22,'小崎･大河内ルート'!$W$51:$X$65,2,0)</f>
        <v>可燃ごみ</v>
      </c>
      <c r="BI13" s="521"/>
      <c r="BJ13" s="145">
        <f t="shared" si="22"/>
        <v>43504</v>
      </c>
      <c r="BK13" s="144">
        <f t="shared" si="10"/>
        <v>43504</v>
      </c>
      <c r="BL13" s="534" t="str">
        <f>VLOOKUP('H30ごみ収集計画'!CS22,'小崎･大河内ルート'!$W$51:$X$65,2,0)</f>
        <v>資源ごみ</v>
      </c>
      <c r="BM13" s="538"/>
      <c r="BN13" s="145">
        <f t="shared" si="23"/>
        <v>43532</v>
      </c>
      <c r="BO13" s="144">
        <f t="shared" si="11"/>
        <v>43532</v>
      </c>
      <c r="BP13" s="534" t="str">
        <f>VLOOKUP('H30ごみ収集計画'!DB22,'小崎･大河内ルート'!$W$51:$X$65,2,0)</f>
        <v>資源ごみ</v>
      </c>
      <c r="BQ13" s="535"/>
      <c r="CA13" s="141"/>
      <c r="CB13" s="142"/>
      <c r="CC13" s="142"/>
      <c r="CD13" s="142"/>
      <c r="CE13" s="142"/>
      <c r="CF13" s="141"/>
      <c r="CG13" s="142"/>
      <c r="CH13" s="142"/>
      <c r="CI13" s="142"/>
      <c r="CJ13" s="142"/>
      <c r="CK13" s="141"/>
      <c r="CL13" s="142"/>
      <c r="CM13" s="142"/>
      <c r="CN13" s="142"/>
      <c r="CO13" s="142"/>
      <c r="CP13" s="141"/>
      <c r="CQ13" s="142"/>
      <c r="CR13" s="142"/>
      <c r="CS13" s="142"/>
      <c r="CT13" s="142"/>
      <c r="CU13" s="142"/>
      <c r="CV13" s="142"/>
    </row>
    <row r="14" spans="1:100" s="86" customFormat="1" ht="18" customHeight="1">
      <c r="A14" s="682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210"/>
      <c r="R14" s="211"/>
      <c r="S14" s="175"/>
      <c r="T14" s="143">
        <f t="shared" si="12"/>
        <v>43199</v>
      </c>
      <c r="U14" s="144">
        <f t="shared" si="0"/>
        <v>43199</v>
      </c>
      <c r="V14" s="522" t="str">
        <f>VLOOKUP('H30ごみ収集計画'!G23,'小崎･大河内ルート'!$W$51:$X$65,2,0)</f>
        <v>   </v>
      </c>
      <c r="W14" s="523"/>
      <c r="X14" s="145">
        <f t="shared" si="13"/>
        <v>43229</v>
      </c>
      <c r="Y14" s="144">
        <f t="shared" si="1"/>
        <v>43229</v>
      </c>
      <c r="Z14" s="522" t="str">
        <f>VLOOKUP('H30ごみ収集計画'!P23,'小崎･大河内ルート'!$W$51:$X$65,2,0)</f>
        <v>   </v>
      </c>
      <c r="AA14" s="523"/>
      <c r="AB14" s="145">
        <f t="shared" si="14"/>
        <v>43260</v>
      </c>
      <c r="AC14" s="144">
        <f t="shared" si="2"/>
        <v>43260</v>
      </c>
      <c r="AD14" s="522" t="str">
        <f>VLOOKUP('H30ごみ収集計画'!Y23,'小崎･大河内ルート'!$W$51:$X$65,2,0)</f>
        <v>   </v>
      </c>
      <c r="AE14" s="523"/>
      <c r="AF14" s="145">
        <f t="shared" si="15"/>
        <v>43290</v>
      </c>
      <c r="AG14" s="144">
        <f t="shared" si="3"/>
        <v>43290</v>
      </c>
      <c r="AH14" s="522" t="str">
        <f>VLOOKUP('H30ごみ収集計画'!AH23,'小崎･大河内ルート'!$W$51:$X$65,2,0)</f>
        <v>   </v>
      </c>
      <c r="AI14" s="525"/>
      <c r="AJ14" s="39"/>
      <c r="AK14" s="143">
        <f t="shared" si="16"/>
        <v>43321</v>
      </c>
      <c r="AL14" s="144">
        <f t="shared" si="4"/>
        <v>43321</v>
      </c>
      <c r="AM14" s="522" t="str">
        <f>VLOOKUP('H30ごみ収集計画'!AQ23,'小崎･大河内ルート'!$W$51:$X$65,2,0)</f>
        <v>   </v>
      </c>
      <c r="AN14" s="523"/>
      <c r="AO14" s="145">
        <f t="shared" si="17"/>
        <v>43352</v>
      </c>
      <c r="AP14" s="144">
        <f t="shared" si="5"/>
        <v>43352</v>
      </c>
      <c r="AQ14" s="540" t="str">
        <f>VLOOKUP('H30ごみ収集計画'!AZ23,'小崎･大河内ルート'!$W$51:$X$65,2,0)</f>
        <v>   </v>
      </c>
      <c r="AR14" s="541"/>
      <c r="AS14" s="145">
        <f t="shared" si="18"/>
        <v>43382</v>
      </c>
      <c r="AT14" s="144">
        <f t="shared" si="6"/>
        <v>43382</v>
      </c>
      <c r="AU14" s="520" t="str">
        <f>VLOOKUP('H30ごみ収集計画'!BI23,'小崎･大河内ルート'!$W$51:$X$65,2,0)</f>
        <v>可燃ごみ</v>
      </c>
      <c r="AV14" s="521"/>
      <c r="AW14" s="145">
        <f t="shared" si="19"/>
        <v>43413</v>
      </c>
      <c r="AX14" s="144">
        <f t="shared" si="7"/>
        <v>43413</v>
      </c>
      <c r="AY14" s="534" t="str">
        <f>VLOOKUP('H30ごみ収集計画'!BR23,'小崎･大河内ルート'!$W$51:$X$65,2,0)</f>
        <v>資源ごみ</v>
      </c>
      <c r="AZ14" s="535"/>
      <c r="BA14" s="191"/>
      <c r="BB14" s="143">
        <f t="shared" si="20"/>
        <v>43443</v>
      </c>
      <c r="BC14" s="144">
        <f t="shared" si="8"/>
        <v>43443</v>
      </c>
      <c r="BD14" s="540" t="str">
        <f>VLOOKUP('H30ごみ収集計画'!CA23,'小崎･大河内ルート'!$W$51:$X$65,2,0)</f>
        <v>   </v>
      </c>
      <c r="BE14" s="541"/>
      <c r="BF14" s="145">
        <f t="shared" si="21"/>
        <v>43474</v>
      </c>
      <c r="BG14" s="144">
        <f t="shared" si="9"/>
        <v>43474</v>
      </c>
      <c r="BH14" s="522" t="str">
        <f>VLOOKUP('H30ごみ収集計画'!CJ23,'小崎･大河内ルート'!$W$51:$X$65,2,0)</f>
        <v>   </v>
      </c>
      <c r="BI14" s="523"/>
      <c r="BJ14" s="145">
        <f t="shared" si="22"/>
        <v>43505</v>
      </c>
      <c r="BK14" s="144">
        <f t="shared" si="10"/>
        <v>43505</v>
      </c>
      <c r="BL14" s="522" t="str">
        <f>VLOOKUP('H30ごみ収集計画'!CS23,'小崎･大河内ルート'!$W$51:$X$65,2,0)</f>
        <v>   </v>
      </c>
      <c r="BM14" s="523"/>
      <c r="BN14" s="145">
        <f t="shared" si="23"/>
        <v>43533</v>
      </c>
      <c r="BO14" s="144">
        <f t="shared" si="11"/>
        <v>43533</v>
      </c>
      <c r="BP14" s="522" t="str">
        <f>VLOOKUP('H30ごみ収集計画'!DB23,'小崎･大河内ルート'!$W$51:$X$65,2,0)</f>
        <v>   </v>
      </c>
      <c r="BQ14" s="525"/>
      <c r="CA14" s="141"/>
      <c r="CB14" s="142"/>
      <c r="CC14" s="142"/>
      <c r="CD14" s="142"/>
      <c r="CE14" s="142"/>
      <c r="CF14" s="141"/>
      <c r="CG14" s="142"/>
      <c r="CH14" s="142"/>
      <c r="CI14" s="142"/>
      <c r="CJ14" s="142"/>
      <c r="CK14" s="141"/>
      <c r="CL14" s="142"/>
      <c r="CM14" s="142"/>
      <c r="CN14" s="142"/>
      <c r="CO14" s="142"/>
      <c r="CP14" s="141"/>
      <c r="CQ14" s="142"/>
      <c r="CR14" s="142"/>
      <c r="CS14" s="142"/>
      <c r="CT14" s="142"/>
      <c r="CU14" s="142"/>
      <c r="CV14" s="142"/>
    </row>
    <row r="15" spans="1:100" s="86" customFormat="1" ht="18" customHeight="1">
      <c r="A15" s="682" t="s">
        <v>213</v>
      </c>
      <c r="B15" s="591"/>
      <c r="C15" s="591"/>
      <c r="D15" s="591"/>
      <c r="E15" s="591" t="s">
        <v>214</v>
      </c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694"/>
      <c r="S15" s="175"/>
      <c r="T15" s="143">
        <f t="shared" si="12"/>
        <v>43200</v>
      </c>
      <c r="U15" s="144">
        <f t="shared" si="0"/>
        <v>43200</v>
      </c>
      <c r="V15" s="520" t="str">
        <f>VLOOKUP('H30ごみ収集計画'!G24,'小崎･大河内ルート'!$W$51:$X$65,2,0)</f>
        <v>可燃ごみ</v>
      </c>
      <c r="W15" s="521"/>
      <c r="X15" s="145">
        <f t="shared" si="13"/>
        <v>43230</v>
      </c>
      <c r="Y15" s="144">
        <f t="shared" si="1"/>
        <v>43230</v>
      </c>
      <c r="Z15" s="522" t="str">
        <f>VLOOKUP('H30ごみ収集計画'!P24,'小崎･大河内ルート'!$W$51:$X$65,2,0)</f>
        <v>   </v>
      </c>
      <c r="AA15" s="523"/>
      <c r="AB15" s="145">
        <f t="shared" si="14"/>
        <v>43261</v>
      </c>
      <c r="AC15" s="144">
        <f t="shared" si="2"/>
        <v>43261</v>
      </c>
      <c r="AD15" s="540" t="str">
        <f>VLOOKUP('H30ごみ収集計画'!Y24,'小崎･大河内ルート'!$W$51:$X$65,2,0)</f>
        <v>   </v>
      </c>
      <c r="AE15" s="541"/>
      <c r="AF15" s="145">
        <f t="shared" si="15"/>
        <v>43291</v>
      </c>
      <c r="AG15" s="144">
        <f t="shared" si="3"/>
        <v>43291</v>
      </c>
      <c r="AH15" s="520" t="str">
        <f>VLOOKUP('H30ごみ収集計画'!AH24,'小崎･大河内ルート'!$W$51:$X$65,2,0)</f>
        <v>可燃ごみ</v>
      </c>
      <c r="AI15" s="524"/>
      <c r="AJ15" s="39"/>
      <c r="AK15" s="143">
        <f t="shared" si="16"/>
        <v>43322</v>
      </c>
      <c r="AL15" s="144">
        <f t="shared" si="4"/>
        <v>43322</v>
      </c>
      <c r="AM15" s="522" t="str">
        <f>VLOOKUP('H30ごみ収集計画'!AQ24,'小崎･大河内ルート'!$W$51:$X$65,2,0)</f>
        <v>   </v>
      </c>
      <c r="AN15" s="523"/>
      <c r="AO15" s="145">
        <f t="shared" si="17"/>
        <v>43353</v>
      </c>
      <c r="AP15" s="144">
        <f t="shared" si="5"/>
        <v>43353</v>
      </c>
      <c r="AQ15" s="522" t="str">
        <f>VLOOKUP('H30ごみ収集計画'!AZ24,'小崎･大河内ルート'!$W$51:$X$65,2,0)</f>
        <v>   </v>
      </c>
      <c r="AR15" s="523"/>
      <c r="AS15" s="145">
        <f t="shared" si="18"/>
        <v>43383</v>
      </c>
      <c r="AT15" s="144">
        <f t="shared" si="6"/>
        <v>43383</v>
      </c>
      <c r="AU15" s="522" t="str">
        <f>VLOOKUP('H30ごみ収集計画'!BI24,'小崎･大河内ルート'!$W$51:$X$65,2,0)</f>
        <v>   </v>
      </c>
      <c r="AV15" s="523"/>
      <c r="AW15" s="145">
        <f t="shared" si="19"/>
        <v>43414</v>
      </c>
      <c r="AX15" s="144">
        <f t="shared" si="7"/>
        <v>43414</v>
      </c>
      <c r="AY15" s="522" t="str">
        <f>VLOOKUP('H30ごみ収集計画'!BR24,'小崎･大河内ルート'!$W$51:$X$65,2,0)</f>
        <v>   </v>
      </c>
      <c r="AZ15" s="525"/>
      <c r="BA15" s="191"/>
      <c r="BB15" s="143">
        <f t="shared" si="20"/>
        <v>43444</v>
      </c>
      <c r="BC15" s="144">
        <f t="shared" si="8"/>
        <v>43444</v>
      </c>
      <c r="BD15" s="522" t="str">
        <f>VLOOKUP('H30ごみ収集計画'!CA24,'小崎･大河内ルート'!$W$51:$X$65,2,0)</f>
        <v>   </v>
      </c>
      <c r="BE15" s="523"/>
      <c r="BF15" s="145">
        <f t="shared" si="21"/>
        <v>43475</v>
      </c>
      <c r="BG15" s="144">
        <f t="shared" si="9"/>
        <v>43475</v>
      </c>
      <c r="BH15" s="522" t="str">
        <f>VLOOKUP('H30ごみ収集計画'!CJ24,'小崎･大河内ルート'!$W$51:$X$65,2,0)</f>
        <v>   </v>
      </c>
      <c r="BI15" s="523"/>
      <c r="BJ15" s="145">
        <f t="shared" si="22"/>
        <v>43506</v>
      </c>
      <c r="BK15" s="144">
        <f t="shared" si="10"/>
        <v>43506</v>
      </c>
      <c r="BL15" s="540" t="str">
        <f>VLOOKUP('H30ごみ収集計画'!CS24,'小崎･大河内ルート'!$W$51:$X$65,2,0)</f>
        <v>   </v>
      </c>
      <c r="BM15" s="541"/>
      <c r="BN15" s="145">
        <f t="shared" si="23"/>
        <v>43534</v>
      </c>
      <c r="BO15" s="144">
        <f t="shared" si="11"/>
        <v>43534</v>
      </c>
      <c r="BP15" s="540" t="str">
        <f>VLOOKUP('H30ごみ収集計画'!DB24,'小崎･大河内ルート'!$W$51:$X$65,2,0)</f>
        <v>   </v>
      </c>
      <c r="BQ15" s="544"/>
      <c r="CA15" s="141"/>
      <c r="CB15" s="142"/>
      <c r="CC15" s="142"/>
      <c r="CD15" s="142"/>
      <c r="CE15" s="142"/>
      <c r="CF15" s="141"/>
      <c r="CG15" s="142"/>
      <c r="CH15" s="142"/>
      <c r="CI15" s="142"/>
      <c r="CJ15" s="142"/>
      <c r="CK15" s="141"/>
      <c r="CL15" s="142"/>
      <c r="CM15" s="142"/>
      <c r="CN15" s="142"/>
      <c r="CO15" s="142"/>
      <c r="CP15" s="141"/>
      <c r="CQ15" s="142"/>
      <c r="CR15" s="142"/>
      <c r="CS15" s="142"/>
      <c r="CT15" s="142"/>
      <c r="CU15" s="142"/>
      <c r="CV15" s="142"/>
    </row>
    <row r="16" spans="1:100" s="86" customFormat="1" ht="18" customHeight="1">
      <c r="A16" s="685"/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693"/>
      <c r="S16" s="175"/>
      <c r="T16" s="143">
        <f t="shared" si="12"/>
        <v>43201</v>
      </c>
      <c r="U16" s="144">
        <f t="shared" si="0"/>
        <v>43201</v>
      </c>
      <c r="V16" s="522" t="str">
        <f>VLOOKUP('H30ごみ収集計画'!G25,'小崎･大河内ルート'!$W$51:$X$65,2,0)</f>
        <v>   </v>
      </c>
      <c r="W16" s="523"/>
      <c r="X16" s="145">
        <f t="shared" si="13"/>
        <v>43231</v>
      </c>
      <c r="Y16" s="144">
        <f t="shared" si="1"/>
        <v>43231</v>
      </c>
      <c r="Z16" s="522" t="str">
        <f>VLOOKUP('H30ごみ収集計画'!P25,'小崎･大河内ルート'!$W$51:$X$65,2,0)</f>
        <v>   </v>
      </c>
      <c r="AA16" s="523"/>
      <c r="AB16" s="145">
        <f t="shared" si="14"/>
        <v>43262</v>
      </c>
      <c r="AC16" s="144">
        <f t="shared" si="2"/>
        <v>43262</v>
      </c>
      <c r="AD16" s="522" t="str">
        <f>VLOOKUP('H30ごみ収集計画'!Y25,'小崎･大河内ルート'!$W$51:$X$65,2,0)</f>
        <v>   </v>
      </c>
      <c r="AE16" s="523"/>
      <c r="AF16" s="145">
        <f t="shared" si="15"/>
        <v>43292</v>
      </c>
      <c r="AG16" s="144">
        <f t="shared" si="3"/>
        <v>43292</v>
      </c>
      <c r="AH16" s="522" t="str">
        <f>VLOOKUP('H30ごみ収集計画'!AH25,'小崎･大河内ルート'!$W$51:$X$65,2,0)</f>
        <v>   </v>
      </c>
      <c r="AI16" s="525"/>
      <c r="AJ16" s="39"/>
      <c r="AK16" s="143">
        <f t="shared" si="16"/>
        <v>43323</v>
      </c>
      <c r="AL16" s="144">
        <f t="shared" si="4"/>
        <v>43323</v>
      </c>
      <c r="AM16" s="522" t="str">
        <f>VLOOKUP('H30ごみ収集計画'!AQ25,'小崎･大河内ルート'!$W$51:$X$65,2,0)</f>
        <v>   </v>
      </c>
      <c r="AN16" s="523"/>
      <c r="AO16" s="145">
        <f t="shared" si="17"/>
        <v>43354</v>
      </c>
      <c r="AP16" s="144">
        <f t="shared" si="5"/>
        <v>43354</v>
      </c>
      <c r="AQ16" s="520" t="str">
        <f>VLOOKUP('H30ごみ収集計画'!AZ25,'小崎･大河内ルート'!$W$51:$X$65,2,0)</f>
        <v>可燃ごみ</v>
      </c>
      <c r="AR16" s="521"/>
      <c r="AS16" s="145">
        <f t="shared" si="18"/>
        <v>43384</v>
      </c>
      <c r="AT16" s="144">
        <f t="shared" si="6"/>
        <v>43384</v>
      </c>
      <c r="AU16" s="522" t="str">
        <f>VLOOKUP('H30ごみ収集計画'!BI25,'小崎･大河内ルート'!$W$51:$X$65,2,0)</f>
        <v>   </v>
      </c>
      <c r="AV16" s="523"/>
      <c r="AW16" s="145">
        <f t="shared" si="19"/>
        <v>43415</v>
      </c>
      <c r="AX16" s="144">
        <f t="shared" si="7"/>
        <v>43415</v>
      </c>
      <c r="AY16" s="540" t="str">
        <f>VLOOKUP('H30ごみ収集計画'!BR25,'小崎･大河内ルート'!$W$51:$X$65,2,0)</f>
        <v>   </v>
      </c>
      <c r="AZ16" s="544"/>
      <c r="BA16" s="191"/>
      <c r="BB16" s="143">
        <f t="shared" si="20"/>
        <v>43445</v>
      </c>
      <c r="BC16" s="144">
        <f t="shared" si="8"/>
        <v>43445</v>
      </c>
      <c r="BD16" s="520" t="str">
        <f>VLOOKUP('H30ごみ収集計画'!CA25,'小崎･大河内ルート'!$W$51:$X$65,2,0)</f>
        <v>可燃ごみ</v>
      </c>
      <c r="BE16" s="521"/>
      <c r="BF16" s="145">
        <f t="shared" si="21"/>
        <v>43476</v>
      </c>
      <c r="BG16" s="144">
        <f t="shared" si="9"/>
        <v>43476</v>
      </c>
      <c r="BH16" s="522" t="str">
        <f>VLOOKUP('H30ごみ収集計画'!CJ25,'小崎･大河内ルート'!$W$51:$X$65,2,0)</f>
        <v>   </v>
      </c>
      <c r="BI16" s="523"/>
      <c r="BJ16" s="145">
        <f t="shared" si="22"/>
        <v>43507</v>
      </c>
      <c r="BK16" s="144">
        <f t="shared" si="10"/>
        <v>43507</v>
      </c>
      <c r="BL16" s="522" t="str">
        <f>VLOOKUP('H30ごみ収集計画'!CS25,'小崎･大河内ルート'!$W$51:$X$65,2,0)</f>
        <v>   </v>
      </c>
      <c r="BM16" s="523"/>
      <c r="BN16" s="145">
        <f t="shared" si="23"/>
        <v>43535</v>
      </c>
      <c r="BO16" s="144">
        <f t="shared" si="11"/>
        <v>43535</v>
      </c>
      <c r="BP16" s="522" t="str">
        <f>VLOOKUP('H30ごみ収集計画'!DB25,'小崎･大河内ルート'!$W$51:$X$65,2,0)</f>
        <v>   </v>
      </c>
      <c r="BQ16" s="525"/>
      <c r="CA16" s="141"/>
      <c r="CB16" s="142"/>
      <c r="CC16" s="142"/>
      <c r="CD16" s="142"/>
      <c r="CE16" s="142"/>
      <c r="CF16" s="141"/>
      <c r="CG16" s="142"/>
      <c r="CH16" s="142"/>
      <c r="CI16" s="142"/>
      <c r="CJ16" s="142"/>
      <c r="CK16" s="141"/>
      <c r="CL16" s="142"/>
      <c r="CM16" s="142"/>
      <c r="CN16" s="142"/>
      <c r="CO16" s="142"/>
      <c r="CP16" s="141"/>
      <c r="CQ16" s="142"/>
      <c r="CR16" s="142"/>
      <c r="CS16" s="142"/>
      <c r="CT16" s="142"/>
      <c r="CU16" s="142"/>
      <c r="CV16" s="142"/>
    </row>
    <row r="17" spans="1:100" s="86" customFormat="1" ht="18" customHeight="1">
      <c r="A17" s="95"/>
      <c r="B17" s="95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75"/>
      <c r="T17" s="143">
        <f t="shared" si="12"/>
        <v>43202</v>
      </c>
      <c r="U17" s="144">
        <f t="shared" si="0"/>
        <v>43202</v>
      </c>
      <c r="V17" s="522" t="str">
        <f>VLOOKUP('H30ごみ収集計画'!G26,'小崎･大河内ルート'!$W$51:$X$65,2,0)</f>
        <v>   </v>
      </c>
      <c r="W17" s="523"/>
      <c r="X17" s="145">
        <f t="shared" si="13"/>
        <v>43232</v>
      </c>
      <c r="Y17" s="144">
        <f t="shared" si="1"/>
        <v>43232</v>
      </c>
      <c r="Z17" s="522" t="str">
        <f>VLOOKUP('H30ごみ収集計画'!P26,'小崎･大河内ルート'!$W$51:$X$65,2,0)</f>
        <v>   </v>
      </c>
      <c r="AA17" s="523"/>
      <c r="AB17" s="145">
        <f t="shared" si="14"/>
        <v>43263</v>
      </c>
      <c r="AC17" s="144">
        <f t="shared" si="2"/>
        <v>43263</v>
      </c>
      <c r="AD17" s="520" t="str">
        <f>VLOOKUP('H30ごみ収集計画'!Y26,'小崎･大河内ルート'!$W$51:$X$65,2,0)</f>
        <v>可燃ごみ</v>
      </c>
      <c r="AE17" s="521"/>
      <c r="AF17" s="145">
        <f t="shared" si="15"/>
        <v>43293</v>
      </c>
      <c r="AG17" s="144">
        <f t="shared" si="3"/>
        <v>43293</v>
      </c>
      <c r="AH17" s="522" t="str">
        <f>VLOOKUP('H30ごみ収集計画'!AH26,'小崎･大河内ルート'!$W$51:$X$65,2,0)</f>
        <v>   </v>
      </c>
      <c r="AI17" s="525"/>
      <c r="AJ17" s="39"/>
      <c r="AK17" s="143">
        <f t="shared" si="16"/>
        <v>43324</v>
      </c>
      <c r="AL17" s="144">
        <f t="shared" si="4"/>
        <v>43324</v>
      </c>
      <c r="AM17" s="522" t="str">
        <f>VLOOKUP('H30ごみ収集計画'!AQ26,'小崎･大河内ルート'!$W$51:$X$65,2,0)</f>
        <v>   </v>
      </c>
      <c r="AN17" s="523"/>
      <c r="AO17" s="145">
        <f t="shared" si="17"/>
        <v>43355</v>
      </c>
      <c r="AP17" s="144">
        <f t="shared" si="5"/>
        <v>43355</v>
      </c>
      <c r="AQ17" s="522" t="str">
        <f>VLOOKUP('H30ごみ収集計画'!AZ26,'小崎･大河内ルート'!$W$51:$X$65,2,0)</f>
        <v>   </v>
      </c>
      <c r="AR17" s="523"/>
      <c r="AS17" s="145">
        <f t="shared" si="18"/>
        <v>43385</v>
      </c>
      <c r="AT17" s="144">
        <f t="shared" si="6"/>
        <v>43385</v>
      </c>
      <c r="AU17" s="522" t="str">
        <f>VLOOKUP('H30ごみ収集計画'!BI26,'小崎･大河内ルート'!$W$51:$X$65,2,0)</f>
        <v>   </v>
      </c>
      <c r="AV17" s="523"/>
      <c r="AW17" s="145">
        <f t="shared" si="19"/>
        <v>43416</v>
      </c>
      <c r="AX17" s="144">
        <f t="shared" si="7"/>
        <v>43416</v>
      </c>
      <c r="AY17" s="522" t="str">
        <f>VLOOKUP('H30ごみ収集計画'!BR26,'小崎･大河内ルート'!$W$51:$X$65,2,0)</f>
        <v>   </v>
      </c>
      <c r="AZ17" s="525"/>
      <c r="BA17" s="191"/>
      <c r="BB17" s="143">
        <f t="shared" si="20"/>
        <v>43446</v>
      </c>
      <c r="BC17" s="144">
        <f t="shared" si="8"/>
        <v>43446</v>
      </c>
      <c r="BD17" s="522" t="str">
        <f>VLOOKUP('H30ごみ収集計画'!CA26,'小崎･大河内ルート'!$W$51:$X$65,2,0)</f>
        <v>   </v>
      </c>
      <c r="BE17" s="523"/>
      <c r="BF17" s="145">
        <f t="shared" si="21"/>
        <v>43477</v>
      </c>
      <c r="BG17" s="144">
        <f t="shared" si="9"/>
        <v>43477</v>
      </c>
      <c r="BH17" s="528" t="str">
        <f>VLOOKUP('H30ごみ収集計画'!CJ26,'小崎･大河内ルート'!$W$51:$X$65,2,0)</f>
        <v>資源ごみ</v>
      </c>
      <c r="BI17" s="529"/>
      <c r="BJ17" s="145">
        <f t="shared" si="22"/>
        <v>43508</v>
      </c>
      <c r="BK17" s="144">
        <f t="shared" si="10"/>
        <v>43508</v>
      </c>
      <c r="BL17" s="520" t="str">
        <f>VLOOKUP('H30ごみ収集計画'!CS26,'小崎･大河内ルート'!$W$51:$X$65,2,0)</f>
        <v>可燃ごみ</v>
      </c>
      <c r="BM17" s="521"/>
      <c r="BN17" s="145">
        <f t="shared" si="23"/>
        <v>43536</v>
      </c>
      <c r="BO17" s="144">
        <f t="shared" si="11"/>
        <v>43536</v>
      </c>
      <c r="BP17" s="520" t="str">
        <f>VLOOKUP('H30ごみ収集計画'!DB26,'小崎･大河内ルート'!$W$51:$X$65,2,0)</f>
        <v>可燃ごみ</v>
      </c>
      <c r="BQ17" s="524"/>
      <c r="CA17" s="141"/>
      <c r="CB17" s="142"/>
      <c r="CC17" s="142"/>
      <c r="CD17" s="142"/>
      <c r="CE17" s="142"/>
      <c r="CF17" s="141"/>
      <c r="CG17" s="142"/>
      <c r="CH17" s="142"/>
      <c r="CI17" s="142"/>
      <c r="CJ17" s="142"/>
      <c r="CK17" s="141"/>
      <c r="CL17" s="142"/>
      <c r="CM17" s="142"/>
      <c r="CN17" s="142"/>
      <c r="CO17" s="142"/>
      <c r="CP17" s="141"/>
      <c r="CQ17" s="142"/>
      <c r="CR17" s="142"/>
      <c r="CS17" s="142"/>
      <c r="CT17" s="142"/>
      <c r="CU17" s="142"/>
      <c r="CV17" s="142"/>
    </row>
    <row r="18" spans="1:100" s="86" customFormat="1" ht="18" customHeight="1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175"/>
      <c r="T18" s="143">
        <f t="shared" si="12"/>
        <v>43203</v>
      </c>
      <c r="U18" s="144">
        <f t="shared" si="0"/>
        <v>43203</v>
      </c>
      <c r="V18" s="522" t="str">
        <f>VLOOKUP('H30ごみ収集計画'!G27,'小崎･大河内ルート'!$W$51:$X$65,2,0)</f>
        <v>   </v>
      </c>
      <c r="W18" s="523"/>
      <c r="X18" s="145">
        <f t="shared" si="13"/>
        <v>43233</v>
      </c>
      <c r="Y18" s="144">
        <f t="shared" si="1"/>
        <v>43233</v>
      </c>
      <c r="Z18" s="540" t="str">
        <f>VLOOKUP('H30ごみ収集計画'!P27,'小崎･大河内ルート'!$W$51:$X$65,2,0)</f>
        <v>   </v>
      </c>
      <c r="AA18" s="541"/>
      <c r="AB18" s="145">
        <f t="shared" si="14"/>
        <v>43264</v>
      </c>
      <c r="AC18" s="144">
        <f t="shared" si="2"/>
        <v>43264</v>
      </c>
      <c r="AD18" s="522" t="str">
        <f>VLOOKUP('H30ごみ収集計画'!Y27,'小崎･大河内ルート'!$W$51:$X$65,2,0)</f>
        <v>   </v>
      </c>
      <c r="AE18" s="523"/>
      <c r="AF18" s="145">
        <f t="shared" si="15"/>
        <v>43294</v>
      </c>
      <c r="AG18" s="144">
        <f t="shared" si="3"/>
        <v>43294</v>
      </c>
      <c r="AH18" s="522" t="str">
        <f>VLOOKUP('H30ごみ収集計画'!AH27,'小崎･大河内ルート'!$W$51:$X$65,2,0)</f>
        <v>   </v>
      </c>
      <c r="AI18" s="525"/>
      <c r="AJ18" s="39"/>
      <c r="AK18" s="143">
        <f t="shared" si="16"/>
        <v>43325</v>
      </c>
      <c r="AL18" s="144">
        <f t="shared" si="4"/>
        <v>43325</v>
      </c>
      <c r="AM18" s="522" t="str">
        <f>VLOOKUP('H30ごみ収集計画'!AQ27,'小崎･大河内ルート'!$W$51:$X$65,2,0)</f>
        <v>   </v>
      </c>
      <c r="AN18" s="523"/>
      <c r="AO18" s="145">
        <f t="shared" si="17"/>
        <v>43356</v>
      </c>
      <c r="AP18" s="144">
        <f t="shared" si="5"/>
        <v>43356</v>
      </c>
      <c r="AQ18" s="522" t="str">
        <f>VLOOKUP('H30ごみ収集計画'!AZ27,'小崎･大河内ルート'!$W$51:$X$65,2,0)</f>
        <v>   </v>
      </c>
      <c r="AR18" s="523"/>
      <c r="AS18" s="145">
        <f t="shared" si="18"/>
        <v>43386</v>
      </c>
      <c r="AT18" s="144">
        <f t="shared" si="6"/>
        <v>43386</v>
      </c>
      <c r="AU18" s="522" t="str">
        <f>VLOOKUP('H30ごみ収集計画'!BI27,'小崎･大河内ルート'!$W$51:$X$65,2,0)</f>
        <v>   </v>
      </c>
      <c r="AV18" s="523"/>
      <c r="AW18" s="145">
        <f t="shared" si="19"/>
        <v>43417</v>
      </c>
      <c r="AX18" s="144">
        <f t="shared" si="7"/>
        <v>43417</v>
      </c>
      <c r="AY18" s="520" t="str">
        <f>VLOOKUP('H30ごみ収集計画'!BR27,'小崎･大河内ルート'!$W$51:$X$65,2,0)</f>
        <v>可燃ごみ</v>
      </c>
      <c r="AZ18" s="524"/>
      <c r="BA18" s="191"/>
      <c r="BB18" s="143">
        <f t="shared" si="20"/>
        <v>43447</v>
      </c>
      <c r="BC18" s="144">
        <f t="shared" si="8"/>
        <v>43447</v>
      </c>
      <c r="BD18" s="522" t="str">
        <f>VLOOKUP('H30ごみ収集計画'!CA27,'小崎･大河内ルート'!$W$51:$X$65,2,0)</f>
        <v>   </v>
      </c>
      <c r="BE18" s="523"/>
      <c r="BF18" s="145">
        <f t="shared" si="21"/>
        <v>43478</v>
      </c>
      <c r="BG18" s="144">
        <f t="shared" si="9"/>
        <v>43478</v>
      </c>
      <c r="BH18" s="522" t="str">
        <f>VLOOKUP('H30ごみ収集計画'!CJ27,'小崎･大河内ルート'!$W$51:$X$65,2,0)</f>
        <v>   </v>
      </c>
      <c r="BI18" s="523"/>
      <c r="BJ18" s="145">
        <f t="shared" si="22"/>
        <v>43509</v>
      </c>
      <c r="BK18" s="144">
        <f t="shared" si="10"/>
        <v>43509</v>
      </c>
      <c r="BL18" s="522" t="str">
        <f>VLOOKUP('H30ごみ収集計画'!CS27,'小崎･大河内ルート'!$W$51:$X$65,2,0)</f>
        <v>   </v>
      </c>
      <c r="BM18" s="523"/>
      <c r="BN18" s="145">
        <f t="shared" si="23"/>
        <v>43537</v>
      </c>
      <c r="BO18" s="144">
        <f t="shared" si="11"/>
        <v>43537</v>
      </c>
      <c r="BP18" s="522" t="str">
        <f>VLOOKUP('H30ごみ収集計画'!DB27,'小崎･大河内ルート'!$W$51:$X$65,2,0)</f>
        <v>   </v>
      </c>
      <c r="BQ18" s="525"/>
      <c r="CA18" s="141"/>
      <c r="CB18" s="142"/>
      <c r="CC18" s="142"/>
      <c r="CD18" s="142"/>
      <c r="CE18" s="142"/>
      <c r="CF18" s="141"/>
      <c r="CG18" s="142"/>
      <c r="CH18" s="142"/>
      <c r="CI18" s="142"/>
      <c r="CJ18" s="142"/>
      <c r="CK18" s="141"/>
      <c r="CL18" s="142"/>
      <c r="CM18" s="142"/>
      <c r="CN18" s="142"/>
      <c r="CO18" s="142"/>
      <c r="CP18" s="141"/>
      <c r="CQ18" s="142"/>
      <c r="CR18" s="142"/>
      <c r="CS18" s="142"/>
      <c r="CT18" s="142"/>
      <c r="CU18" s="142"/>
      <c r="CV18" s="142"/>
    </row>
    <row r="19" spans="1:100" s="86" customFormat="1" ht="18" customHeight="1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175"/>
      <c r="T19" s="143">
        <f t="shared" si="12"/>
        <v>43204</v>
      </c>
      <c r="U19" s="144">
        <f t="shared" si="0"/>
        <v>43204</v>
      </c>
      <c r="V19" s="522" t="str">
        <f>VLOOKUP('H30ごみ収集計画'!G28,'小崎･大河内ルート'!$W$51:$X$65,2,0)</f>
        <v>   </v>
      </c>
      <c r="W19" s="523"/>
      <c r="X19" s="145">
        <f t="shared" si="13"/>
        <v>43234</v>
      </c>
      <c r="Y19" s="144">
        <f t="shared" si="1"/>
        <v>43234</v>
      </c>
      <c r="Z19" s="522" t="str">
        <f>VLOOKUP('H30ごみ収集計画'!P28,'小崎･大河内ルート'!$W$51:$X$65,2,0)</f>
        <v>   </v>
      </c>
      <c r="AA19" s="523"/>
      <c r="AB19" s="145">
        <f t="shared" si="14"/>
        <v>43265</v>
      </c>
      <c r="AC19" s="144">
        <f t="shared" si="2"/>
        <v>43265</v>
      </c>
      <c r="AD19" s="522" t="str">
        <f>VLOOKUP('H30ごみ収集計画'!Y28,'小崎･大河内ルート'!$W$51:$X$65,2,0)</f>
        <v>   </v>
      </c>
      <c r="AE19" s="523"/>
      <c r="AF19" s="145">
        <f t="shared" si="15"/>
        <v>43295</v>
      </c>
      <c r="AG19" s="144">
        <f t="shared" si="3"/>
        <v>43295</v>
      </c>
      <c r="AH19" s="522" t="str">
        <f>VLOOKUP('H30ごみ収集計画'!AH28,'小崎･大河内ルート'!$W$51:$X$65,2,0)</f>
        <v>   </v>
      </c>
      <c r="AI19" s="525"/>
      <c r="AJ19" s="39"/>
      <c r="AK19" s="143">
        <f t="shared" si="16"/>
        <v>43326</v>
      </c>
      <c r="AL19" s="144">
        <f t="shared" si="4"/>
        <v>43326</v>
      </c>
      <c r="AM19" s="522" t="str">
        <f>VLOOKUP('H30ごみ収集計画'!AQ28,'小崎･大河内ルート'!$W$51:$X$65,2,0)</f>
        <v>   </v>
      </c>
      <c r="AN19" s="523"/>
      <c r="AO19" s="145">
        <f t="shared" si="17"/>
        <v>43357</v>
      </c>
      <c r="AP19" s="144">
        <f t="shared" si="5"/>
        <v>43357</v>
      </c>
      <c r="AQ19" s="522" t="str">
        <f>VLOOKUP('H30ごみ収集計画'!AZ28,'小崎･大河内ルート'!$W$51:$X$65,2,0)</f>
        <v>   </v>
      </c>
      <c r="AR19" s="523"/>
      <c r="AS19" s="145">
        <f t="shared" si="18"/>
        <v>43387</v>
      </c>
      <c r="AT19" s="144">
        <f t="shared" si="6"/>
        <v>43387</v>
      </c>
      <c r="AU19" s="522" t="str">
        <f>VLOOKUP('H30ごみ収集計画'!BI28,'小崎･大河内ルート'!$W$51:$X$65,2,0)</f>
        <v>   </v>
      </c>
      <c r="AV19" s="523"/>
      <c r="AW19" s="145">
        <f t="shared" si="19"/>
        <v>43418</v>
      </c>
      <c r="AX19" s="144">
        <f t="shared" si="7"/>
        <v>43418</v>
      </c>
      <c r="AY19" s="522" t="str">
        <f>VLOOKUP('H30ごみ収集計画'!BR28,'小崎･大河内ルート'!$W$51:$X$65,2,0)</f>
        <v>   </v>
      </c>
      <c r="AZ19" s="525"/>
      <c r="BA19" s="191"/>
      <c r="BB19" s="143">
        <f t="shared" si="20"/>
        <v>43448</v>
      </c>
      <c r="BC19" s="144">
        <f t="shared" si="8"/>
        <v>43448</v>
      </c>
      <c r="BD19" s="522" t="str">
        <f>VLOOKUP('H30ごみ収集計画'!CA28,'小崎･大河内ルート'!$W$51:$X$65,2,0)</f>
        <v>   </v>
      </c>
      <c r="BE19" s="523"/>
      <c r="BF19" s="145">
        <f t="shared" si="21"/>
        <v>43479</v>
      </c>
      <c r="BG19" s="144">
        <f t="shared" si="9"/>
        <v>43479</v>
      </c>
      <c r="BH19" s="522" t="str">
        <f>VLOOKUP('H30ごみ収集計画'!CJ28,'小崎･大河内ルート'!$W$51:$X$65,2,0)</f>
        <v>   </v>
      </c>
      <c r="BI19" s="523"/>
      <c r="BJ19" s="145">
        <f t="shared" si="22"/>
        <v>43510</v>
      </c>
      <c r="BK19" s="144">
        <f t="shared" si="10"/>
        <v>43510</v>
      </c>
      <c r="BL19" s="522" t="str">
        <f>VLOOKUP('H30ごみ収集計画'!CS28,'小崎･大河内ルート'!$W$51:$X$65,2,0)</f>
        <v>   </v>
      </c>
      <c r="BM19" s="523"/>
      <c r="BN19" s="145">
        <f t="shared" si="23"/>
        <v>43538</v>
      </c>
      <c r="BO19" s="144">
        <f t="shared" si="11"/>
        <v>43538</v>
      </c>
      <c r="BP19" s="522" t="str">
        <f>VLOOKUP('H30ごみ収集計画'!DB28,'小崎･大河内ルート'!$W$51:$X$65,2,0)</f>
        <v>   </v>
      </c>
      <c r="BQ19" s="525"/>
      <c r="CA19" s="141"/>
      <c r="CB19" s="142"/>
      <c r="CC19" s="142"/>
      <c r="CD19" s="142"/>
      <c r="CE19" s="142"/>
      <c r="CF19" s="141"/>
      <c r="CG19" s="142"/>
      <c r="CH19" s="142"/>
      <c r="CI19" s="142"/>
      <c r="CJ19" s="142"/>
      <c r="CK19" s="141"/>
      <c r="CL19" s="142"/>
      <c r="CM19" s="142"/>
      <c r="CN19" s="142"/>
      <c r="CO19" s="142"/>
      <c r="CP19" s="141"/>
      <c r="CQ19" s="142"/>
      <c r="CR19" s="142"/>
      <c r="CS19" s="142"/>
      <c r="CT19" s="142"/>
      <c r="CU19" s="142"/>
      <c r="CV19" s="142"/>
    </row>
    <row r="20" spans="1:100" s="86" customFormat="1" ht="18" customHeight="1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175"/>
      <c r="T20" s="143">
        <f t="shared" si="12"/>
        <v>43205</v>
      </c>
      <c r="U20" s="144">
        <f t="shared" si="0"/>
        <v>43205</v>
      </c>
      <c r="V20" s="522" t="str">
        <f>VLOOKUP('H30ごみ収集計画'!G29,'小崎･大河内ルート'!$W$51:$X$65,2,0)</f>
        <v>   </v>
      </c>
      <c r="W20" s="523"/>
      <c r="X20" s="145">
        <f t="shared" si="13"/>
        <v>43235</v>
      </c>
      <c r="Y20" s="144">
        <f t="shared" si="1"/>
        <v>43235</v>
      </c>
      <c r="Z20" s="520" t="str">
        <f>VLOOKUP('H30ごみ収集計画'!P29,'小崎･大河内ルート'!$W$51:$X$65,2,0)</f>
        <v>可燃ごみ</v>
      </c>
      <c r="AA20" s="521"/>
      <c r="AB20" s="145">
        <f t="shared" si="14"/>
        <v>43266</v>
      </c>
      <c r="AC20" s="144">
        <f t="shared" si="2"/>
        <v>43266</v>
      </c>
      <c r="AD20" s="534" t="str">
        <f>VLOOKUP('H30ごみ収集計画'!Y29,'小崎･大河内ルート'!$W$51:$X$65,2,0)</f>
        <v>資源ごみ</v>
      </c>
      <c r="AE20" s="538"/>
      <c r="AF20" s="145">
        <f t="shared" si="15"/>
        <v>43296</v>
      </c>
      <c r="AG20" s="144">
        <f t="shared" si="3"/>
        <v>43296</v>
      </c>
      <c r="AH20" s="522" t="str">
        <f>VLOOKUP('H30ごみ収集計画'!AH29,'小崎･大河内ルート'!$W$51:$X$65,2,0)</f>
        <v>   </v>
      </c>
      <c r="AI20" s="525"/>
      <c r="AJ20" s="39"/>
      <c r="AK20" s="143">
        <f t="shared" si="16"/>
        <v>43327</v>
      </c>
      <c r="AL20" s="144">
        <f t="shared" si="4"/>
        <v>43327</v>
      </c>
      <c r="AM20" s="520" t="str">
        <f>VLOOKUP('H30ごみ収集計画'!AQ29,'小崎･大河内ルート'!$W$51:$X$65,2,0)</f>
        <v>可燃ごみ</v>
      </c>
      <c r="AN20" s="521"/>
      <c r="AO20" s="145">
        <f t="shared" si="17"/>
        <v>43358</v>
      </c>
      <c r="AP20" s="144">
        <f t="shared" si="5"/>
        <v>43358</v>
      </c>
      <c r="AQ20" s="522" t="str">
        <f>VLOOKUP('H30ごみ収集計画'!AZ29,'小崎･大河内ルート'!$W$51:$X$65,2,0)</f>
        <v>   </v>
      </c>
      <c r="AR20" s="523"/>
      <c r="AS20" s="145">
        <f t="shared" si="18"/>
        <v>43388</v>
      </c>
      <c r="AT20" s="144">
        <f t="shared" si="6"/>
        <v>43388</v>
      </c>
      <c r="AU20" s="522" t="str">
        <f>VLOOKUP('H30ごみ収集計画'!BI29,'小崎･大河内ルート'!$W$51:$X$65,2,0)</f>
        <v>   </v>
      </c>
      <c r="AV20" s="523"/>
      <c r="AW20" s="145">
        <f t="shared" si="19"/>
        <v>43419</v>
      </c>
      <c r="AX20" s="144">
        <f t="shared" si="7"/>
        <v>43419</v>
      </c>
      <c r="AY20" s="522" t="str">
        <f>VLOOKUP('H30ごみ収集計画'!BR29,'小崎･大河内ルート'!$W$51:$X$65,2,0)</f>
        <v>   </v>
      </c>
      <c r="AZ20" s="525"/>
      <c r="BA20" s="191"/>
      <c r="BB20" s="143">
        <f t="shared" si="20"/>
        <v>43449</v>
      </c>
      <c r="BC20" s="144">
        <f t="shared" si="8"/>
        <v>43449</v>
      </c>
      <c r="BD20" s="522" t="str">
        <f>VLOOKUP('H30ごみ収集計画'!CA29,'小崎･大河内ルート'!$W$51:$X$65,2,0)</f>
        <v>   </v>
      </c>
      <c r="BE20" s="523"/>
      <c r="BF20" s="145">
        <f t="shared" si="21"/>
        <v>43480</v>
      </c>
      <c r="BG20" s="144">
        <f t="shared" si="9"/>
        <v>43480</v>
      </c>
      <c r="BH20" s="520" t="str">
        <f>VLOOKUP('H30ごみ収集計画'!CJ29,'小崎･大河内ルート'!$W$51:$X$65,2,0)</f>
        <v>可燃ごみ</v>
      </c>
      <c r="BI20" s="521"/>
      <c r="BJ20" s="145">
        <f t="shared" si="22"/>
        <v>43511</v>
      </c>
      <c r="BK20" s="144">
        <f t="shared" si="10"/>
        <v>43511</v>
      </c>
      <c r="BL20" s="522" t="str">
        <f>VLOOKUP('H30ごみ収集計画'!CS29,'小崎･大河内ルート'!$W$51:$X$65,2,0)</f>
        <v>   </v>
      </c>
      <c r="BM20" s="523"/>
      <c r="BN20" s="145">
        <f t="shared" si="23"/>
        <v>43539</v>
      </c>
      <c r="BO20" s="144">
        <f t="shared" si="11"/>
        <v>43539</v>
      </c>
      <c r="BP20" s="522" t="str">
        <f>VLOOKUP('H30ごみ収集計画'!DB29,'小崎･大河内ルート'!$W$51:$X$65,2,0)</f>
        <v>   </v>
      </c>
      <c r="BQ20" s="525"/>
      <c r="CA20" s="141"/>
      <c r="CB20" s="142"/>
      <c r="CC20" s="142"/>
      <c r="CD20" s="142"/>
      <c r="CE20" s="142"/>
      <c r="CF20" s="141"/>
      <c r="CG20" s="142"/>
      <c r="CH20" s="142"/>
      <c r="CI20" s="142"/>
      <c r="CJ20" s="142"/>
      <c r="CK20" s="141"/>
      <c r="CL20" s="142"/>
      <c r="CM20" s="142"/>
      <c r="CN20" s="142"/>
      <c r="CO20" s="142"/>
      <c r="CP20" s="141"/>
      <c r="CQ20" s="142"/>
      <c r="CR20" s="142"/>
      <c r="CS20" s="142"/>
      <c r="CT20" s="142"/>
      <c r="CU20" s="142"/>
      <c r="CV20" s="142"/>
    </row>
    <row r="21" spans="1:100" s="86" customFormat="1" ht="18" customHeight="1">
      <c r="A21" s="127"/>
      <c r="B21" s="127"/>
      <c r="C21" s="127"/>
      <c r="D21" s="223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75"/>
      <c r="T21" s="143">
        <f t="shared" si="12"/>
        <v>43206</v>
      </c>
      <c r="U21" s="144">
        <f t="shared" si="0"/>
        <v>43206</v>
      </c>
      <c r="V21" s="522" t="str">
        <f>VLOOKUP('H30ごみ収集計画'!G30,'小崎･大河内ルート'!$W$51:$X$65,2,0)</f>
        <v>   </v>
      </c>
      <c r="W21" s="523"/>
      <c r="X21" s="145">
        <f t="shared" si="13"/>
        <v>43236</v>
      </c>
      <c r="Y21" s="144">
        <f t="shared" si="1"/>
        <v>43236</v>
      </c>
      <c r="Z21" s="522" t="str">
        <f>VLOOKUP('H30ごみ収集計画'!P30,'小崎･大河内ルート'!$W$51:$X$65,2,0)</f>
        <v>   </v>
      </c>
      <c r="AA21" s="523"/>
      <c r="AB21" s="145">
        <f t="shared" si="14"/>
        <v>43267</v>
      </c>
      <c r="AC21" s="144">
        <f t="shared" si="2"/>
        <v>43267</v>
      </c>
      <c r="AD21" s="522" t="str">
        <f>VLOOKUP('H30ごみ収集計画'!Y30,'小崎･大河内ルート'!$W$51:$X$65,2,0)</f>
        <v>   </v>
      </c>
      <c r="AE21" s="523"/>
      <c r="AF21" s="145">
        <f t="shared" si="15"/>
        <v>43297</v>
      </c>
      <c r="AG21" s="144">
        <f t="shared" si="3"/>
        <v>43297</v>
      </c>
      <c r="AH21" s="594" t="str">
        <f>VLOOKUP('H30ごみ収集計画'!AH30,'小崎･大河内ルート'!$W$51:$X$65,2,0)</f>
        <v>   </v>
      </c>
      <c r="AI21" s="681"/>
      <c r="AJ21" s="39"/>
      <c r="AK21" s="143">
        <f t="shared" si="16"/>
        <v>43328</v>
      </c>
      <c r="AL21" s="144">
        <f t="shared" si="4"/>
        <v>43328</v>
      </c>
      <c r="AM21" s="522" t="str">
        <f>VLOOKUP('H30ごみ収集計画'!AQ30,'小崎･大河内ルート'!$W$51:$X$65,2,0)</f>
        <v>   </v>
      </c>
      <c r="AN21" s="523"/>
      <c r="AO21" s="145">
        <f t="shared" si="17"/>
        <v>43359</v>
      </c>
      <c r="AP21" s="144">
        <f t="shared" si="5"/>
        <v>43359</v>
      </c>
      <c r="AQ21" s="522" t="str">
        <f>VLOOKUP('H30ごみ収集計画'!AZ30,'小崎･大河内ルート'!$W$51:$X$65,2,0)</f>
        <v>   </v>
      </c>
      <c r="AR21" s="523"/>
      <c r="AS21" s="145">
        <f t="shared" si="18"/>
        <v>43389</v>
      </c>
      <c r="AT21" s="144">
        <f t="shared" si="6"/>
        <v>43389</v>
      </c>
      <c r="AU21" s="520" t="str">
        <f>VLOOKUP('H30ごみ収集計画'!BI30,'小崎･大河内ルート'!$W$51:$X$65,2,0)</f>
        <v>可燃ごみ</v>
      </c>
      <c r="AV21" s="521"/>
      <c r="AW21" s="145">
        <f t="shared" si="19"/>
        <v>43420</v>
      </c>
      <c r="AX21" s="144">
        <f t="shared" si="7"/>
        <v>43420</v>
      </c>
      <c r="AY21" s="522" t="str">
        <f>VLOOKUP('H30ごみ収集計画'!BR30,'小崎･大河内ルート'!$W$51:$X$65,2,0)</f>
        <v>   </v>
      </c>
      <c r="AZ21" s="525"/>
      <c r="BA21" s="191"/>
      <c r="BB21" s="143">
        <f t="shared" si="20"/>
        <v>43450</v>
      </c>
      <c r="BC21" s="144">
        <f t="shared" si="8"/>
        <v>43450</v>
      </c>
      <c r="BD21" s="522" t="str">
        <f>VLOOKUP('H30ごみ収集計画'!CA30,'小崎･大河内ルート'!$W$51:$X$65,2,0)</f>
        <v>   </v>
      </c>
      <c r="BE21" s="523"/>
      <c r="BF21" s="145">
        <f t="shared" si="21"/>
        <v>43481</v>
      </c>
      <c r="BG21" s="144">
        <f t="shared" si="9"/>
        <v>43481</v>
      </c>
      <c r="BH21" s="522" t="str">
        <f>VLOOKUP('H30ごみ収集計画'!CJ30,'小崎･大河内ルート'!$W$51:$X$65,2,0)</f>
        <v>   </v>
      </c>
      <c r="BI21" s="523"/>
      <c r="BJ21" s="145">
        <f t="shared" si="22"/>
        <v>43512</v>
      </c>
      <c r="BK21" s="144">
        <f t="shared" si="10"/>
        <v>43512</v>
      </c>
      <c r="BL21" s="522" t="str">
        <f>VLOOKUP('H30ごみ収集計画'!CS30,'小崎･大河内ルート'!$W$51:$X$65,2,0)</f>
        <v>   </v>
      </c>
      <c r="BM21" s="523"/>
      <c r="BN21" s="145">
        <f t="shared" si="23"/>
        <v>43540</v>
      </c>
      <c r="BO21" s="144">
        <f t="shared" si="11"/>
        <v>43540</v>
      </c>
      <c r="BP21" s="522" t="str">
        <f>VLOOKUP('H30ごみ収集計画'!DB30,'小崎･大河内ルート'!$W$51:$X$65,2,0)</f>
        <v>   </v>
      </c>
      <c r="BQ21" s="525"/>
      <c r="CA21" s="141"/>
      <c r="CB21" s="142"/>
      <c r="CC21" s="142"/>
      <c r="CD21" s="142"/>
      <c r="CE21" s="142"/>
      <c r="CF21" s="141"/>
      <c r="CG21" s="142"/>
      <c r="CH21" s="142"/>
      <c r="CI21" s="142"/>
      <c r="CJ21" s="142"/>
      <c r="CK21" s="141"/>
      <c r="CL21" s="142"/>
      <c r="CM21" s="142"/>
      <c r="CN21" s="142"/>
      <c r="CO21" s="142"/>
      <c r="CP21" s="141"/>
      <c r="CQ21" s="142"/>
      <c r="CR21" s="142"/>
      <c r="CS21" s="142"/>
      <c r="CT21" s="142"/>
      <c r="CU21" s="142"/>
      <c r="CV21" s="142"/>
    </row>
    <row r="22" spans="1:100" s="86" customFormat="1" ht="18" customHeight="1">
      <c r="A22" s="142"/>
      <c r="B22" s="127"/>
      <c r="C22" s="127"/>
      <c r="D22" s="223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75"/>
      <c r="T22" s="143">
        <f t="shared" si="12"/>
        <v>43207</v>
      </c>
      <c r="U22" s="144">
        <f t="shared" si="0"/>
        <v>43207</v>
      </c>
      <c r="V22" s="520" t="str">
        <f>VLOOKUP('H30ごみ収集計画'!G31,'小崎･大河内ルート'!$W$51:$X$65,2,0)</f>
        <v>可燃ごみ</v>
      </c>
      <c r="W22" s="521"/>
      <c r="X22" s="145">
        <f t="shared" si="13"/>
        <v>43237</v>
      </c>
      <c r="Y22" s="144">
        <f t="shared" si="1"/>
        <v>43237</v>
      </c>
      <c r="Z22" s="522" t="str">
        <f>VLOOKUP('H30ごみ収集計画'!P31,'小崎･大河内ルート'!$W$51:$X$65,2,0)</f>
        <v>   </v>
      </c>
      <c r="AA22" s="523"/>
      <c r="AB22" s="145">
        <f t="shared" si="14"/>
        <v>43268</v>
      </c>
      <c r="AC22" s="144">
        <f t="shared" si="2"/>
        <v>43268</v>
      </c>
      <c r="AD22" s="522" t="str">
        <f>VLOOKUP('H30ごみ収集計画'!Y31,'小崎･大河内ルート'!$W$51:$X$65,2,0)</f>
        <v>   </v>
      </c>
      <c r="AE22" s="523"/>
      <c r="AF22" s="145">
        <f t="shared" si="15"/>
        <v>43298</v>
      </c>
      <c r="AG22" s="144">
        <f t="shared" si="3"/>
        <v>43298</v>
      </c>
      <c r="AH22" s="520" t="str">
        <f>VLOOKUP('H30ごみ収集計画'!AH31,'小崎･大河内ルート'!$W$51:$X$65,2,0)</f>
        <v>可燃ごみ</v>
      </c>
      <c r="AI22" s="524"/>
      <c r="AJ22" s="39"/>
      <c r="AK22" s="143">
        <f t="shared" si="16"/>
        <v>43329</v>
      </c>
      <c r="AL22" s="144">
        <f t="shared" si="4"/>
        <v>43329</v>
      </c>
      <c r="AM22" s="534" t="str">
        <f>VLOOKUP('H30ごみ収集計画'!AQ31,'小崎･大河内ルート'!$W$51:$X$65,2,0)</f>
        <v>資源ごみ</v>
      </c>
      <c r="AN22" s="538"/>
      <c r="AO22" s="145">
        <f t="shared" si="17"/>
        <v>43360</v>
      </c>
      <c r="AP22" s="144">
        <f t="shared" si="5"/>
        <v>43360</v>
      </c>
      <c r="AQ22" s="522" t="str">
        <f>VLOOKUP('H30ごみ収集計画'!AZ31,'小崎･大河内ルート'!$W$51:$X$65,2,0)</f>
        <v>   </v>
      </c>
      <c r="AR22" s="523"/>
      <c r="AS22" s="145">
        <f t="shared" si="18"/>
        <v>43390</v>
      </c>
      <c r="AT22" s="144">
        <f t="shared" si="6"/>
        <v>43390</v>
      </c>
      <c r="AU22" s="522" t="str">
        <f>VLOOKUP('H30ごみ収集計画'!BI31,'小崎･大河内ルート'!$W$51:$X$65,2,0)</f>
        <v>   </v>
      </c>
      <c r="AV22" s="523"/>
      <c r="AW22" s="145">
        <f t="shared" si="19"/>
        <v>43421</v>
      </c>
      <c r="AX22" s="144">
        <f t="shared" si="7"/>
        <v>43421</v>
      </c>
      <c r="AY22" s="522" t="str">
        <f>VLOOKUP('H30ごみ収集計画'!BR31,'小崎･大河内ルート'!$W$51:$X$65,2,0)</f>
        <v>   </v>
      </c>
      <c r="AZ22" s="525"/>
      <c r="BA22" s="191"/>
      <c r="BB22" s="143">
        <f t="shared" si="20"/>
        <v>43451</v>
      </c>
      <c r="BC22" s="144">
        <f t="shared" si="8"/>
        <v>43451</v>
      </c>
      <c r="BD22" s="522" t="str">
        <f>VLOOKUP('H30ごみ収集計画'!CA31,'小崎･大河内ルート'!$W$51:$X$65,2,0)</f>
        <v>   </v>
      </c>
      <c r="BE22" s="523"/>
      <c r="BF22" s="145">
        <f t="shared" si="21"/>
        <v>43482</v>
      </c>
      <c r="BG22" s="144">
        <f t="shared" si="9"/>
        <v>43482</v>
      </c>
      <c r="BH22" s="522" t="str">
        <f>VLOOKUP('H30ごみ収集計画'!CJ31,'小崎･大河内ルート'!$W$51:$X$65,2,0)</f>
        <v>   </v>
      </c>
      <c r="BI22" s="523"/>
      <c r="BJ22" s="145">
        <f t="shared" si="22"/>
        <v>43513</v>
      </c>
      <c r="BK22" s="144">
        <f t="shared" si="10"/>
        <v>43513</v>
      </c>
      <c r="BL22" s="522" t="str">
        <f>VLOOKUP('H30ごみ収集計画'!CS31,'小崎･大河内ルート'!$W$51:$X$65,2,0)</f>
        <v>   </v>
      </c>
      <c r="BM22" s="523"/>
      <c r="BN22" s="145">
        <f t="shared" si="23"/>
        <v>43541</v>
      </c>
      <c r="BO22" s="144">
        <f t="shared" si="11"/>
        <v>43541</v>
      </c>
      <c r="BP22" s="522" t="str">
        <f>VLOOKUP('H30ごみ収集計画'!DB31,'小崎･大河内ルート'!$W$51:$X$65,2,0)</f>
        <v>   </v>
      </c>
      <c r="BQ22" s="525"/>
      <c r="CA22" s="141"/>
      <c r="CB22" s="142"/>
      <c r="CC22" s="142"/>
      <c r="CD22" s="142"/>
      <c r="CE22" s="142"/>
      <c r="CF22" s="141"/>
      <c r="CG22" s="142"/>
      <c r="CH22" s="142"/>
      <c r="CI22" s="142"/>
      <c r="CJ22" s="142"/>
      <c r="CK22" s="141"/>
      <c r="CL22" s="142"/>
      <c r="CM22" s="142"/>
      <c r="CN22" s="142"/>
      <c r="CO22" s="142"/>
      <c r="CP22" s="141"/>
      <c r="CQ22" s="142"/>
      <c r="CR22" s="142"/>
      <c r="CS22" s="142"/>
      <c r="CT22" s="142"/>
      <c r="CU22" s="142"/>
      <c r="CV22" s="142"/>
    </row>
    <row r="23" spans="1:100" s="86" customFormat="1" ht="18" customHeight="1">
      <c r="A23" s="127"/>
      <c r="B23" s="127"/>
      <c r="C23" s="127"/>
      <c r="D23" s="127"/>
      <c r="E23" s="127"/>
      <c r="F23" s="127"/>
      <c r="G23" s="142"/>
      <c r="H23" s="142"/>
      <c r="I23" s="199"/>
      <c r="J23" s="185"/>
      <c r="K23" s="142"/>
      <c r="L23" s="142"/>
      <c r="M23" s="142"/>
      <c r="N23" s="199"/>
      <c r="O23" s="185"/>
      <c r="P23" s="185"/>
      <c r="Q23" s="185"/>
      <c r="R23" s="176"/>
      <c r="S23" s="176"/>
      <c r="T23" s="143">
        <f t="shared" si="12"/>
        <v>43208</v>
      </c>
      <c r="U23" s="144">
        <f t="shared" si="0"/>
        <v>43208</v>
      </c>
      <c r="V23" s="522" t="str">
        <f>VLOOKUP('H30ごみ収集計画'!G32,'小崎･大河内ルート'!$W$51:$X$65,2,0)</f>
        <v>   </v>
      </c>
      <c r="W23" s="523"/>
      <c r="X23" s="145">
        <f t="shared" si="13"/>
        <v>43238</v>
      </c>
      <c r="Y23" s="144">
        <f t="shared" si="1"/>
        <v>43238</v>
      </c>
      <c r="Z23" s="534" t="str">
        <f>VLOOKUP('H30ごみ収集計画'!P32,'小崎･大河内ルート'!$W$51:$X$65,2,0)</f>
        <v>資源ごみ</v>
      </c>
      <c r="AA23" s="538"/>
      <c r="AB23" s="145">
        <f t="shared" si="14"/>
        <v>43269</v>
      </c>
      <c r="AC23" s="144">
        <f t="shared" si="2"/>
        <v>43269</v>
      </c>
      <c r="AD23" s="522" t="str">
        <f>VLOOKUP('H30ごみ収集計画'!Y32,'小崎･大河内ルート'!$W$51:$X$65,2,0)</f>
        <v>   </v>
      </c>
      <c r="AE23" s="523"/>
      <c r="AF23" s="145">
        <f t="shared" si="15"/>
        <v>43299</v>
      </c>
      <c r="AG23" s="144">
        <f t="shared" si="3"/>
        <v>43299</v>
      </c>
      <c r="AH23" s="522" t="str">
        <f>VLOOKUP('H30ごみ収集計画'!AH32,'小崎･大河内ルート'!$W$51:$X$65,2,0)</f>
        <v>   </v>
      </c>
      <c r="AI23" s="525"/>
      <c r="AJ23" s="39"/>
      <c r="AK23" s="143">
        <f t="shared" si="16"/>
        <v>43330</v>
      </c>
      <c r="AL23" s="144">
        <f t="shared" si="4"/>
        <v>43330</v>
      </c>
      <c r="AM23" s="522" t="str">
        <f>VLOOKUP('H30ごみ収集計画'!AQ32,'小崎･大河内ルート'!$W$51:$X$65,2,0)</f>
        <v>   </v>
      </c>
      <c r="AN23" s="523"/>
      <c r="AO23" s="145">
        <f t="shared" si="17"/>
        <v>43361</v>
      </c>
      <c r="AP23" s="144">
        <f t="shared" si="5"/>
        <v>43361</v>
      </c>
      <c r="AQ23" s="520" t="str">
        <f>VLOOKUP('H30ごみ収集計画'!AZ32,'小崎･大河内ルート'!$W$51:$X$65,2,0)</f>
        <v>可燃ごみ</v>
      </c>
      <c r="AR23" s="521"/>
      <c r="AS23" s="145">
        <f t="shared" si="18"/>
        <v>43391</v>
      </c>
      <c r="AT23" s="144">
        <f t="shared" si="6"/>
        <v>43391</v>
      </c>
      <c r="AU23" s="522" t="str">
        <f>VLOOKUP('H30ごみ収集計画'!BI32,'小崎･大河内ルート'!$W$51:$X$65,2,0)</f>
        <v>   </v>
      </c>
      <c r="AV23" s="523"/>
      <c r="AW23" s="145">
        <f t="shared" si="19"/>
        <v>43422</v>
      </c>
      <c r="AX23" s="144">
        <f t="shared" si="7"/>
        <v>43422</v>
      </c>
      <c r="AY23" s="522" t="str">
        <f>VLOOKUP('H30ごみ収集計画'!BR32,'小崎･大河内ルート'!$W$51:$X$65,2,0)</f>
        <v>   </v>
      </c>
      <c r="AZ23" s="525"/>
      <c r="BA23" s="191"/>
      <c r="BB23" s="143">
        <f t="shared" si="20"/>
        <v>43452</v>
      </c>
      <c r="BC23" s="144">
        <f t="shared" si="8"/>
        <v>43452</v>
      </c>
      <c r="BD23" s="520" t="str">
        <f>VLOOKUP('H30ごみ収集計画'!CA32,'小崎･大河内ルート'!$W$51:$X$65,2,0)</f>
        <v>可燃ごみ</v>
      </c>
      <c r="BE23" s="521"/>
      <c r="BF23" s="145">
        <f t="shared" si="21"/>
        <v>43483</v>
      </c>
      <c r="BG23" s="144">
        <f t="shared" si="9"/>
        <v>43483</v>
      </c>
      <c r="BH23" s="522" t="str">
        <f>VLOOKUP('H30ごみ収集計画'!CJ32,'小崎･大河内ルート'!$W$51:$X$65,2,0)</f>
        <v>   </v>
      </c>
      <c r="BI23" s="523"/>
      <c r="BJ23" s="145">
        <f t="shared" si="22"/>
        <v>43514</v>
      </c>
      <c r="BK23" s="144">
        <f t="shared" si="10"/>
        <v>43514</v>
      </c>
      <c r="BL23" s="522" t="str">
        <f>VLOOKUP('H30ごみ収集計画'!CS32,'小崎･大河内ルート'!$W$51:$X$65,2,0)</f>
        <v>   </v>
      </c>
      <c r="BM23" s="523"/>
      <c r="BN23" s="145">
        <f t="shared" si="23"/>
        <v>43542</v>
      </c>
      <c r="BO23" s="144">
        <f t="shared" si="11"/>
        <v>43542</v>
      </c>
      <c r="BP23" s="522" t="str">
        <f>VLOOKUP('H30ごみ収集計画'!DB32,'小崎･大河内ルート'!$W$51:$X$65,2,0)</f>
        <v>   </v>
      </c>
      <c r="BQ23" s="525"/>
      <c r="CA23" s="141"/>
      <c r="CB23" s="142"/>
      <c r="CC23" s="142"/>
      <c r="CD23" s="142"/>
      <c r="CE23" s="142"/>
      <c r="CF23" s="141"/>
      <c r="CG23" s="142"/>
      <c r="CH23" s="142"/>
      <c r="CI23" s="142"/>
      <c r="CJ23" s="142"/>
      <c r="CK23" s="141"/>
      <c r="CL23" s="142"/>
      <c r="CM23" s="142"/>
      <c r="CN23" s="142"/>
      <c r="CO23" s="142"/>
      <c r="CP23" s="141"/>
      <c r="CQ23" s="142"/>
      <c r="CR23" s="142"/>
      <c r="CS23" s="142"/>
      <c r="CT23" s="142"/>
      <c r="CU23" s="142"/>
      <c r="CV23" s="142"/>
    </row>
    <row r="24" spans="1:100" s="86" customFormat="1" ht="18" customHeight="1">
      <c r="A24" s="127"/>
      <c r="B24" s="127"/>
      <c r="C24" s="127"/>
      <c r="D24" s="127"/>
      <c r="E24" s="127"/>
      <c r="F24" s="127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76"/>
      <c r="S24" s="176"/>
      <c r="T24" s="143">
        <f t="shared" si="12"/>
        <v>43209</v>
      </c>
      <c r="U24" s="144">
        <f t="shared" si="0"/>
        <v>43209</v>
      </c>
      <c r="V24" s="522" t="str">
        <f>VLOOKUP('H30ごみ収集計画'!G33,'小崎･大河内ルート'!$W$51:$X$65,2,0)</f>
        <v>   </v>
      </c>
      <c r="W24" s="523"/>
      <c r="X24" s="145">
        <f t="shared" si="13"/>
        <v>43239</v>
      </c>
      <c r="Y24" s="144">
        <f t="shared" si="1"/>
        <v>43239</v>
      </c>
      <c r="Z24" s="522" t="str">
        <f>VLOOKUP('H30ごみ収集計画'!P33,'小崎･大河内ルート'!$W$51:$X$65,2,0)</f>
        <v>   </v>
      </c>
      <c r="AA24" s="523"/>
      <c r="AB24" s="145">
        <f t="shared" si="14"/>
        <v>43270</v>
      </c>
      <c r="AC24" s="144">
        <f t="shared" si="2"/>
        <v>43270</v>
      </c>
      <c r="AD24" s="520" t="str">
        <f>VLOOKUP('H30ごみ収集計画'!Y33,'小崎･大河内ルート'!$W$51:$X$65,2,0)</f>
        <v>可燃ごみ</v>
      </c>
      <c r="AE24" s="521"/>
      <c r="AF24" s="145">
        <f t="shared" si="15"/>
        <v>43300</v>
      </c>
      <c r="AG24" s="144">
        <f t="shared" si="3"/>
        <v>43300</v>
      </c>
      <c r="AH24" s="522" t="str">
        <f>VLOOKUP('H30ごみ収集計画'!AH33,'小崎･大河内ルート'!$W$51:$X$65,2,0)</f>
        <v>   </v>
      </c>
      <c r="AI24" s="525"/>
      <c r="AJ24" s="39"/>
      <c r="AK24" s="143">
        <f t="shared" si="16"/>
        <v>43331</v>
      </c>
      <c r="AL24" s="144">
        <f t="shared" si="4"/>
        <v>43331</v>
      </c>
      <c r="AM24" s="522" t="str">
        <f>VLOOKUP('H30ごみ収集計画'!AQ33,'小崎･大河内ルート'!$W$51:$X$65,2,0)</f>
        <v>   </v>
      </c>
      <c r="AN24" s="523"/>
      <c r="AO24" s="145">
        <f t="shared" si="17"/>
        <v>43362</v>
      </c>
      <c r="AP24" s="144">
        <f t="shared" si="5"/>
        <v>43362</v>
      </c>
      <c r="AQ24" s="522" t="str">
        <f>VLOOKUP('H30ごみ収集計画'!AZ33,'小崎･大河内ルート'!$W$51:$X$65,2,0)</f>
        <v>   </v>
      </c>
      <c r="AR24" s="523"/>
      <c r="AS24" s="145">
        <f t="shared" si="18"/>
        <v>43392</v>
      </c>
      <c r="AT24" s="144">
        <f t="shared" si="6"/>
        <v>43392</v>
      </c>
      <c r="AU24" s="534" t="str">
        <f>VLOOKUP('H30ごみ収集計画'!BI33,'小崎･大河内ルート'!$W$51:$X$65,2,0)</f>
        <v>資源ごみ</v>
      </c>
      <c r="AV24" s="538"/>
      <c r="AW24" s="145">
        <f t="shared" si="19"/>
        <v>43423</v>
      </c>
      <c r="AX24" s="144">
        <f t="shared" si="7"/>
        <v>43423</v>
      </c>
      <c r="AY24" s="522" t="str">
        <f>VLOOKUP('H30ごみ収集計画'!BR33,'小崎･大河内ルート'!$W$51:$X$65,2,0)</f>
        <v>   </v>
      </c>
      <c r="AZ24" s="525"/>
      <c r="BA24" s="191"/>
      <c r="BB24" s="143">
        <f t="shared" si="20"/>
        <v>43453</v>
      </c>
      <c r="BC24" s="144">
        <f t="shared" si="8"/>
        <v>43453</v>
      </c>
      <c r="BD24" s="522" t="str">
        <f>VLOOKUP('H30ごみ収集計画'!CA33,'小崎･大河内ルート'!$W$51:$X$65,2,0)</f>
        <v>   </v>
      </c>
      <c r="BE24" s="523"/>
      <c r="BF24" s="145">
        <f t="shared" si="21"/>
        <v>43484</v>
      </c>
      <c r="BG24" s="144">
        <f t="shared" si="9"/>
        <v>43484</v>
      </c>
      <c r="BH24" s="522" t="str">
        <f>VLOOKUP('H30ごみ収集計画'!CJ33,'小崎･大河内ルート'!$W$51:$X$65,2,0)</f>
        <v>   </v>
      </c>
      <c r="BI24" s="523"/>
      <c r="BJ24" s="145">
        <f t="shared" si="22"/>
        <v>43515</v>
      </c>
      <c r="BK24" s="144">
        <f t="shared" si="10"/>
        <v>43515</v>
      </c>
      <c r="BL24" s="520" t="str">
        <f>VLOOKUP('H30ごみ収集計画'!CS33,'小崎･大河内ルート'!$W$51:$X$65,2,0)</f>
        <v>可燃ごみ</v>
      </c>
      <c r="BM24" s="521"/>
      <c r="BN24" s="145">
        <f t="shared" si="23"/>
        <v>43543</v>
      </c>
      <c r="BO24" s="144">
        <f t="shared" si="11"/>
        <v>43543</v>
      </c>
      <c r="BP24" s="520" t="str">
        <f>VLOOKUP('H30ごみ収集計画'!DB33,'小崎･大河内ルート'!$W$51:$X$65,2,0)</f>
        <v>可燃ごみ</v>
      </c>
      <c r="BQ24" s="524"/>
      <c r="CA24" s="141"/>
      <c r="CB24" s="142"/>
      <c r="CC24" s="142"/>
      <c r="CD24" s="142"/>
      <c r="CE24" s="142"/>
      <c r="CF24" s="141"/>
      <c r="CG24" s="142"/>
      <c r="CH24" s="142"/>
      <c r="CI24" s="142"/>
      <c r="CJ24" s="142"/>
      <c r="CK24" s="141"/>
      <c r="CL24" s="142"/>
      <c r="CM24" s="142"/>
      <c r="CN24" s="142"/>
      <c r="CO24" s="142"/>
      <c r="CP24" s="141"/>
      <c r="CQ24" s="142"/>
      <c r="CR24" s="142"/>
      <c r="CS24" s="142"/>
      <c r="CT24" s="142"/>
      <c r="CU24" s="142"/>
      <c r="CV24" s="142"/>
    </row>
    <row r="25" spans="1:100" s="86" customFormat="1" ht="18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0"/>
      <c r="S25" s="176"/>
      <c r="T25" s="143">
        <f t="shared" si="12"/>
        <v>43210</v>
      </c>
      <c r="U25" s="144">
        <f t="shared" si="0"/>
        <v>43210</v>
      </c>
      <c r="V25" s="534" t="str">
        <f>VLOOKUP('H30ごみ収集計画'!G34,'小崎･大河内ルート'!$W$51:$X$65,2,0)</f>
        <v>資源ごみ</v>
      </c>
      <c r="W25" s="538"/>
      <c r="X25" s="145">
        <f t="shared" si="13"/>
        <v>43240</v>
      </c>
      <c r="Y25" s="144">
        <f t="shared" si="1"/>
        <v>43240</v>
      </c>
      <c r="Z25" s="522" t="str">
        <f>VLOOKUP('H30ごみ収集計画'!P34,'小崎･大河内ルート'!$W$51:$X$65,2,0)</f>
        <v>   </v>
      </c>
      <c r="AA25" s="523"/>
      <c r="AB25" s="145">
        <f t="shared" si="14"/>
        <v>43271</v>
      </c>
      <c r="AC25" s="144">
        <f t="shared" si="2"/>
        <v>43271</v>
      </c>
      <c r="AD25" s="522" t="str">
        <f>VLOOKUP('H30ごみ収集計画'!Y34,'小崎･大河内ルート'!$W$51:$X$65,2,0)</f>
        <v>   </v>
      </c>
      <c r="AE25" s="523"/>
      <c r="AF25" s="145">
        <f t="shared" si="15"/>
        <v>43301</v>
      </c>
      <c r="AG25" s="144">
        <f t="shared" si="3"/>
        <v>43301</v>
      </c>
      <c r="AH25" s="534" t="str">
        <f>VLOOKUP('H30ごみ収集計画'!AH34,'小崎･大河内ルート'!$W$51:$X$65,2,0)</f>
        <v>資源ごみ</v>
      </c>
      <c r="AI25" s="535"/>
      <c r="AJ25" s="39"/>
      <c r="AK25" s="143">
        <f t="shared" si="16"/>
        <v>43332</v>
      </c>
      <c r="AL25" s="144">
        <f t="shared" si="4"/>
        <v>43332</v>
      </c>
      <c r="AM25" s="522" t="str">
        <f>VLOOKUP('H30ごみ収集計画'!AQ34,'小崎･大河内ルート'!$W$51:$X$65,2,0)</f>
        <v>   </v>
      </c>
      <c r="AN25" s="523"/>
      <c r="AO25" s="145">
        <f t="shared" si="17"/>
        <v>43363</v>
      </c>
      <c r="AP25" s="144">
        <f t="shared" si="5"/>
        <v>43363</v>
      </c>
      <c r="AQ25" s="522" t="str">
        <f>VLOOKUP('H30ごみ収集計画'!AZ34,'小崎･大河内ルート'!$W$51:$X$65,2,0)</f>
        <v>   </v>
      </c>
      <c r="AR25" s="523"/>
      <c r="AS25" s="145">
        <f t="shared" si="18"/>
        <v>43393</v>
      </c>
      <c r="AT25" s="144">
        <f t="shared" si="6"/>
        <v>43393</v>
      </c>
      <c r="AU25" s="522" t="str">
        <f>VLOOKUP('H30ごみ収集計画'!BI34,'小崎･大河内ルート'!$W$51:$X$65,2,0)</f>
        <v>   </v>
      </c>
      <c r="AV25" s="523"/>
      <c r="AW25" s="145">
        <f t="shared" si="19"/>
        <v>43424</v>
      </c>
      <c r="AX25" s="144">
        <f t="shared" si="7"/>
        <v>43424</v>
      </c>
      <c r="AY25" s="520" t="str">
        <f>VLOOKUP('H30ごみ収集計画'!BR34,'小崎･大河内ルート'!$W$51:$X$65,2,0)</f>
        <v>可燃ごみ</v>
      </c>
      <c r="AZ25" s="524"/>
      <c r="BA25" s="191"/>
      <c r="BB25" s="143">
        <f t="shared" si="20"/>
        <v>43454</v>
      </c>
      <c r="BC25" s="144">
        <f t="shared" si="8"/>
        <v>43454</v>
      </c>
      <c r="BD25" s="522" t="str">
        <f>VLOOKUP('H30ごみ収集計画'!CA34,'小崎･大河内ルート'!$W$51:$X$65,2,0)</f>
        <v>   </v>
      </c>
      <c r="BE25" s="523"/>
      <c r="BF25" s="145">
        <f t="shared" si="21"/>
        <v>43485</v>
      </c>
      <c r="BG25" s="144">
        <f t="shared" si="9"/>
        <v>43485</v>
      </c>
      <c r="BH25" s="522" t="str">
        <f>VLOOKUP('H30ごみ収集計画'!CJ34,'小崎･大河内ルート'!$W$51:$X$65,2,0)</f>
        <v>   </v>
      </c>
      <c r="BI25" s="523"/>
      <c r="BJ25" s="145">
        <f t="shared" si="22"/>
        <v>43516</v>
      </c>
      <c r="BK25" s="144">
        <f t="shared" si="10"/>
        <v>43516</v>
      </c>
      <c r="BL25" s="522" t="str">
        <f>VLOOKUP('H30ごみ収集計画'!CS34,'小崎･大河内ルート'!$W$51:$X$65,2,0)</f>
        <v>   </v>
      </c>
      <c r="BM25" s="523"/>
      <c r="BN25" s="145">
        <f t="shared" si="23"/>
        <v>43544</v>
      </c>
      <c r="BO25" s="144">
        <f t="shared" si="11"/>
        <v>43544</v>
      </c>
      <c r="BP25" s="522" t="str">
        <f>VLOOKUP('H30ごみ収集計画'!DB34,'小崎･大河内ルート'!$W$51:$X$65,2,0)</f>
        <v>   </v>
      </c>
      <c r="BQ25" s="525"/>
      <c r="CA25" s="141"/>
      <c r="CB25" s="142"/>
      <c r="CC25" s="142"/>
      <c r="CD25" s="142"/>
      <c r="CE25" s="142"/>
      <c r="CF25" s="141"/>
      <c r="CG25" s="142"/>
      <c r="CH25" s="142"/>
      <c r="CI25" s="142"/>
      <c r="CJ25" s="142"/>
      <c r="CK25" s="141"/>
      <c r="CL25" s="142"/>
      <c r="CM25" s="142"/>
      <c r="CN25" s="142"/>
      <c r="CO25" s="142"/>
      <c r="CP25" s="141"/>
      <c r="CQ25" s="142"/>
      <c r="CR25" s="142"/>
      <c r="CS25" s="142"/>
      <c r="CT25" s="142"/>
      <c r="CU25" s="142"/>
      <c r="CV25" s="142"/>
    </row>
    <row r="26" spans="1:100" s="86" customFormat="1" ht="18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0"/>
      <c r="S26" s="177"/>
      <c r="T26" s="143">
        <f t="shared" si="12"/>
        <v>43211</v>
      </c>
      <c r="U26" s="144">
        <f t="shared" si="0"/>
        <v>43211</v>
      </c>
      <c r="V26" s="522" t="str">
        <f>VLOOKUP('H30ごみ収集計画'!G35,'小崎･大河内ルート'!$W$51:$X$65,2,0)</f>
        <v>   </v>
      </c>
      <c r="W26" s="523"/>
      <c r="X26" s="145">
        <f t="shared" si="13"/>
        <v>43241</v>
      </c>
      <c r="Y26" s="144">
        <f t="shared" si="1"/>
        <v>43241</v>
      </c>
      <c r="Z26" s="522" t="str">
        <f>VLOOKUP('H30ごみ収集計画'!P35,'小崎･大河内ルート'!$W$51:$X$65,2,0)</f>
        <v>   </v>
      </c>
      <c r="AA26" s="523"/>
      <c r="AB26" s="145">
        <f t="shared" si="14"/>
        <v>43272</v>
      </c>
      <c r="AC26" s="144">
        <f t="shared" si="2"/>
        <v>43272</v>
      </c>
      <c r="AD26" s="522" t="str">
        <f>VLOOKUP('H30ごみ収集計画'!Y35,'小崎･大河内ルート'!$W$51:$X$65,2,0)</f>
        <v>   </v>
      </c>
      <c r="AE26" s="523"/>
      <c r="AF26" s="145">
        <f t="shared" si="15"/>
        <v>43302</v>
      </c>
      <c r="AG26" s="144">
        <f t="shared" si="3"/>
        <v>43302</v>
      </c>
      <c r="AH26" s="522" t="str">
        <f>VLOOKUP('H30ごみ収集計画'!AH35,'小崎･大河内ルート'!$W$51:$X$65,2,0)</f>
        <v>   </v>
      </c>
      <c r="AI26" s="525"/>
      <c r="AJ26" s="39"/>
      <c r="AK26" s="143">
        <f t="shared" si="16"/>
        <v>43333</v>
      </c>
      <c r="AL26" s="144">
        <f t="shared" si="4"/>
        <v>43333</v>
      </c>
      <c r="AM26" s="520" t="str">
        <f>VLOOKUP('H30ごみ収集計画'!AQ35,'小崎･大河内ルート'!$W$51:$X$65,2,0)</f>
        <v>可燃ごみ</v>
      </c>
      <c r="AN26" s="521"/>
      <c r="AO26" s="145">
        <f t="shared" si="17"/>
        <v>43364</v>
      </c>
      <c r="AP26" s="144">
        <f t="shared" si="5"/>
        <v>43364</v>
      </c>
      <c r="AQ26" s="534" t="str">
        <f>VLOOKUP('H30ごみ収集計画'!AZ35,'小崎･大河内ルート'!$W$51:$X$65,2,0)</f>
        <v>資源ごみ</v>
      </c>
      <c r="AR26" s="538"/>
      <c r="AS26" s="145">
        <f t="shared" si="18"/>
        <v>43394</v>
      </c>
      <c r="AT26" s="144">
        <f t="shared" si="6"/>
        <v>43394</v>
      </c>
      <c r="AU26" s="522" t="str">
        <f>VLOOKUP('H30ごみ収集計画'!BI35,'小崎･大河内ルート'!$W$51:$X$65,2,0)</f>
        <v>   </v>
      </c>
      <c r="AV26" s="523"/>
      <c r="AW26" s="145">
        <f t="shared" si="19"/>
        <v>43425</v>
      </c>
      <c r="AX26" s="144">
        <f t="shared" si="7"/>
        <v>43425</v>
      </c>
      <c r="AY26" s="522" t="str">
        <f>VLOOKUP('H30ごみ収集計画'!BR35,'小崎･大河内ルート'!$W$51:$X$65,2,0)</f>
        <v>   </v>
      </c>
      <c r="AZ26" s="525"/>
      <c r="BA26" s="191"/>
      <c r="BB26" s="143">
        <f t="shared" si="20"/>
        <v>43455</v>
      </c>
      <c r="BC26" s="144">
        <f t="shared" si="8"/>
        <v>43455</v>
      </c>
      <c r="BD26" s="534" t="str">
        <f>VLOOKUP('H30ごみ収集計画'!CA35,'小崎･大河内ルート'!$W$51:$X$65,2,0)</f>
        <v>資源ごみ</v>
      </c>
      <c r="BE26" s="538"/>
      <c r="BF26" s="145">
        <f t="shared" si="21"/>
        <v>43486</v>
      </c>
      <c r="BG26" s="144">
        <f t="shared" si="9"/>
        <v>43486</v>
      </c>
      <c r="BH26" s="522" t="str">
        <f>VLOOKUP('H30ごみ収集計画'!CJ35,'小崎･大河内ルート'!$W$51:$X$65,2,0)</f>
        <v>   </v>
      </c>
      <c r="BI26" s="523"/>
      <c r="BJ26" s="145">
        <f t="shared" si="22"/>
        <v>43517</v>
      </c>
      <c r="BK26" s="144">
        <f t="shared" si="10"/>
        <v>43517</v>
      </c>
      <c r="BL26" s="522" t="str">
        <f>VLOOKUP('H30ごみ収集計画'!CS35,'小崎･大河内ルート'!$W$51:$X$65,2,0)</f>
        <v>   </v>
      </c>
      <c r="BM26" s="523"/>
      <c r="BN26" s="145">
        <f t="shared" si="23"/>
        <v>43545</v>
      </c>
      <c r="BO26" s="144">
        <f t="shared" si="11"/>
        <v>43545</v>
      </c>
      <c r="BP26" s="522" t="str">
        <f>VLOOKUP('H30ごみ収集計画'!DB35,'小崎･大河内ルート'!$W$51:$X$65,2,0)</f>
        <v>   </v>
      </c>
      <c r="BQ26" s="525"/>
      <c r="CA26" s="141"/>
      <c r="CB26" s="142"/>
      <c r="CC26" s="142"/>
      <c r="CD26" s="142"/>
      <c r="CE26" s="142"/>
      <c r="CF26" s="141"/>
      <c r="CG26" s="142"/>
      <c r="CH26" s="142"/>
      <c r="CI26" s="142"/>
      <c r="CJ26" s="142"/>
      <c r="CK26" s="141"/>
      <c r="CL26" s="142"/>
      <c r="CM26" s="142"/>
      <c r="CN26" s="142"/>
      <c r="CO26" s="142"/>
      <c r="CP26" s="141"/>
      <c r="CQ26" s="142"/>
      <c r="CR26" s="142"/>
      <c r="CS26" s="142"/>
      <c r="CT26" s="142"/>
      <c r="CU26" s="142"/>
      <c r="CV26" s="142"/>
    </row>
    <row r="27" spans="1:100" s="86" customFormat="1" ht="18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1"/>
      <c r="S27" s="120"/>
      <c r="T27" s="143">
        <f t="shared" si="12"/>
        <v>43212</v>
      </c>
      <c r="U27" s="144">
        <f t="shared" si="0"/>
        <v>43212</v>
      </c>
      <c r="V27" s="522" t="str">
        <f>VLOOKUP('H30ごみ収集計画'!G36,'小崎･大河内ルート'!$W$51:$X$65,2,0)</f>
        <v>   </v>
      </c>
      <c r="W27" s="523"/>
      <c r="X27" s="145">
        <f t="shared" si="13"/>
        <v>43242</v>
      </c>
      <c r="Y27" s="144">
        <f t="shared" si="1"/>
        <v>43242</v>
      </c>
      <c r="Z27" s="520" t="str">
        <f>VLOOKUP('H30ごみ収集計画'!P36,'小崎･大河内ルート'!$W$51:$X$65,2,0)</f>
        <v>可燃ごみ</v>
      </c>
      <c r="AA27" s="521"/>
      <c r="AB27" s="145">
        <f t="shared" si="14"/>
        <v>43273</v>
      </c>
      <c r="AC27" s="144">
        <f t="shared" si="2"/>
        <v>43273</v>
      </c>
      <c r="AD27" s="522" t="str">
        <f>VLOOKUP('H30ごみ収集計画'!Y36,'小崎･大河内ルート'!$W$51:$X$65,2,0)</f>
        <v>   </v>
      </c>
      <c r="AE27" s="523"/>
      <c r="AF27" s="145">
        <f t="shared" si="15"/>
        <v>43303</v>
      </c>
      <c r="AG27" s="144">
        <f t="shared" si="3"/>
        <v>43303</v>
      </c>
      <c r="AH27" s="522" t="str">
        <f>VLOOKUP('H30ごみ収集計画'!AH36,'小崎･大河内ルート'!$W$51:$X$65,2,0)</f>
        <v>   </v>
      </c>
      <c r="AI27" s="525"/>
      <c r="AJ27" s="39"/>
      <c r="AK27" s="143">
        <f t="shared" si="16"/>
        <v>43334</v>
      </c>
      <c r="AL27" s="144">
        <f t="shared" si="4"/>
        <v>43334</v>
      </c>
      <c r="AM27" s="522" t="str">
        <f>VLOOKUP('H30ごみ収集計画'!AQ36,'小崎･大河内ルート'!$W$51:$X$65,2,0)</f>
        <v>   </v>
      </c>
      <c r="AN27" s="523"/>
      <c r="AO27" s="145">
        <f t="shared" si="17"/>
        <v>43365</v>
      </c>
      <c r="AP27" s="144">
        <f t="shared" si="5"/>
        <v>43365</v>
      </c>
      <c r="AQ27" s="522" t="str">
        <f>VLOOKUP('H30ごみ収集計画'!AZ36,'小崎･大河内ルート'!$W$51:$X$65,2,0)</f>
        <v>   </v>
      </c>
      <c r="AR27" s="523"/>
      <c r="AS27" s="145">
        <f t="shared" si="18"/>
        <v>43395</v>
      </c>
      <c r="AT27" s="144">
        <f t="shared" si="6"/>
        <v>43395</v>
      </c>
      <c r="AU27" s="522" t="str">
        <f>VLOOKUP('H30ごみ収集計画'!BI36,'小崎･大河内ルート'!$W$51:$X$65,2,0)</f>
        <v>   </v>
      </c>
      <c r="AV27" s="523"/>
      <c r="AW27" s="145">
        <f t="shared" si="19"/>
        <v>43426</v>
      </c>
      <c r="AX27" s="144">
        <f t="shared" si="7"/>
        <v>43426</v>
      </c>
      <c r="AY27" s="522" t="str">
        <f>VLOOKUP('H30ごみ収集計画'!BR36,'小崎･大河内ルート'!$W$51:$X$65,2,0)</f>
        <v>   </v>
      </c>
      <c r="AZ27" s="525"/>
      <c r="BA27" s="191"/>
      <c r="BB27" s="143">
        <f t="shared" si="20"/>
        <v>43456</v>
      </c>
      <c r="BC27" s="144">
        <f t="shared" si="8"/>
        <v>43456</v>
      </c>
      <c r="BD27" s="522" t="str">
        <f>VLOOKUP('H30ごみ収集計画'!CA36,'小崎･大河内ルート'!$W$51:$X$65,2,0)</f>
        <v>   </v>
      </c>
      <c r="BE27" s="523"/>
      <c r="BF27" s="145">
        <f t="shared" si="21"/>
        <v>43487</v>
      </c>
      <c r="BG27" s="144">
        <f t="shared" si="9"/>
        <v>43487</v>
      </c>
      <c r="BH27" s="520" t="str">
        <f>VLOOKUP('H30ごみ収集計画'!CJ36,'小崎･大河内ルート'!$W$51:$X$65,2,0)</f>
        <v>可燃ごみ</v>
      </c>
      <c r="BI27" s="521"/>
      <c r="BJ27" s="145">
        <f t="shared" si="22"/>
        <v>43518</v>
      </c>
      <c r="BK27" s="144">
        <f t="shared" si="10"/>
        <v>43518</v>
      </c>
      <c r="BL27" s="534" t="str">
        <f>VLOOKUP('H30ごみ収集計画'!CS36,'小崎･大河内ルート'!$W$51:$X$65,2,0)</f>
        <v>資源ごみ</v>
      </c>
      <c r="BM27" s="538"/>
      <c r="BN27" s="145">
        <f t="shared" si="23"/>
        <v>43546</v>
      </c>
      <c r="BO27" s="144">
        <f t="shared" si="11"/>
        <v>43546</v>
      </c>
      <c r="BP27" s="534" t="str">
        <f>VLOOKUP('H30ごみ収集計画'!DB36,'小崎･大河内ルート'!$W$51:$X$65,2,0)</f>
        <v>資源ごみ</v>
      </c>
      <c r="BQ27" s="535"/>
      <c r="CA27" s="141"/>
      <c r="CB27" s="142"/>
      <c r="CC27" s="142"/>
      <c r="CD27" s="142"/>
      <c r="CE27" s="142"/>
      <c r="CF27" s="141"/>
      <c r="CG27" s="142"/>
      <c r="CH27" s="142"/>
      <c r="CI27" s="142"/>
      <c r="CJ27" s="142"/>
      <c r="CK27" s="141"/>
      <c r="CL27" s="142"/>
      <c r="CM27" s="142"/>
      <c r="CN27" s="142"/>
      <c r="CO27" s="142"/>
      <c r="CP27" s="141"/>
      <c r="CQ27" s="142"/>
      <c r="CR27" s="142"/>
      <c r="CS27" s="142"/>
      <c r="CT27" s="142"/>
      <c r="CU27" s="142"/>
      <c r="CV27" s="142"/>
    </row>
    <row r="28" spans="1:100" s="86" customFormat="1" ht="18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1"/>
      <c r="S28"/>
      <c r="T28" s="143">
        <f t="shared" si="12"/>
        <v>43213</v>
      </c>
      <c r="U28" s="144">
        <f t="shared" si="0"/>
        <v>43213</v>
      </c>
      <c r="V28" s="522" t="str">
        <f>VLOOKUP('H30ごみ収集計画'!G37,'小崎･大河内ルート'!$W$51:$X$65,2,0)</f>
        <v>   </v>
      </c>
      <c r="W28" s="523"/>
      <c r="X28" s="145">
        <f t="shared" si="13"/>
        <v>43243</v>
      </c>
      <c r="Y28" s="144">
        <f t="shared" si="1"/>
        <v>43243</v>
      </c>
      <c r="Z28" s="545" t="str">
        <f>VLOOKUP('H30ごみ収集計画'!P37,'小崎･大河内ルート'!$W$51:$X$65,2,0)</f>
        <v>不燃ごみ</v>
      </c>
      <c r="AA28" s="546"/>
      <c r="AB28" s="145">
        <f t="shared" si="14"/>
        <v>43274</v>
      </c>
      <c r="AC28" s="144">
        <f t="shared" si="2"/>
        <v>43274</v>
      </c>
      <c r="AD28" s="522" t="str">
        <f>VLOOKUP('H30ごみ収集計画'!Y37,'小崎･大河内ルート'!$W$51:$X$65,2,0)</f>
        <v>   </v>
      </c>
      <c r="AE28" s="523"/>
      <c r="AF28" s="145">
        <f t="shared" si="15"/>
        <v>43304</v>
      </c>
      <c r="AG28" s="144">
        <f t="shared" si="3"/>
        <v>43304</v>
      </c>
      <c r="AH28" s="522" t="str">
        <f>VLOOKUP('H30ごみ収集計画'!AH37,'小崎･大河内ルート'!$W$51:$X$65,2,0)</f>
        <v>   </v>
      </c>
      <c r="AI28" s="525"/>
      <c r="AJ28" s="39"/>
      <c r="AK28" s="143">
        <f t="shared" si="16"/>
        <v>43335</v>
      </c>
      <c r="AL28" s="144">
        <f t="shared" si="4"/>
        <v>43335</v>
      </c>
      <c r="AM28" s="522" t="str">
        <f>VLOOKUP('H30ごみ収集計画'!AQ37,'小崎･大河内ルート'!$W$51:$X$65,2,0)</f>
        <v>   </v>
      </c>
      <c r="AN28" s="523"/>
      <c r="AO28" s="145">
        <f t="shared" si="17"/>
        <v>43366</v>
      </c>
      <c r="AP28" s="144">
        <f t="shared" si="5"/>
        <v>43366</v>
      </c>
      <c r="AQ28" s="522" t="str">
        <f>VLOOKUP('H30ごみ収集計画'!AZ37,'小崎･大河内ルート'!$W$51:$X$65,2,0)</f>
        <v>   </v>
      </c>
      <c r="AR28" s="523"/>
      <c r="AS28" s="145">
        <f t="shared" si="18"/>
        <v>43396</v>
      </c>
      <c r="AT28" s="144">
        <f t="shared" si="6"/>
        <v>43396</v>
      </c>
      <c r="AU28" s="520" t="str">
        <f>VLOOKUP('H30ごみ収集計画'!BI37,'小崎･大河内ルート'!$W$51:$X$65,2,0)</f>
        <v>可燃ごみ</v>
      </c>
      <c r="AV28" s="521"/>
      <c r="AW28" s="145">
        <f t="shared" si="19"/>
        <v>43427</v>
      </c>
      <c r="AX28" s="144">
        <f t="shared" si="7"/>
        <v>43427</v>
      </c>
      <c r="AY28" s="534" t="str">
        <f>VLOOKUP('H30ごみ収集計画'!BR37,'小崎･大河内ルート'!$W$51:$X$65,2,0)</f>
        <v>資源ごみ</v>
      </c>
      <c r="AZ28" s="535"/>
      <c r="BA28" s="191"/>
      <c r="BB28" s="143">
        <f t="shared" si="20"/>
        <v>43457</v>
      </c>
      <c r="BC28" s="144">
        <f t="shared" si="8"/>
        <v>43457</v>
      </c>
      <c r="BD28" s="522" t="str">
        <f>VLOOKUP('H30ごみ収集計画'!CA37,'小崎･大河内ルート'!$W$51:$X$65,2,0)</f>
        <v>   </v>
      </c>
      <c r="BE28" s="523"/>
      <c r="BF28" s="145">
        <f t="shared" si="21"/>
        <v>43488</v>
      </c>
      <c r="BG28" s="144">
        <f t="shared" si="9"/>
        <v>43488</v>
      </c>
      <c r="BH28" s="522" t="str">
        <f>VLOOKUP('H30ごみ収集計画'!CJ37,'小崎･大河内ルート'!$W$51:$X$65,2,0)</f>
        <v>   </v>
      </c>
      <c r="BI28" s="523"/>
      <c r="BJ28" s="145">
        <f t="shared" si="22"/>
        <v>43519</v>
      </c>
      <c r="BK28" s="144">
        <f t="shared" si="10"/>
        <v>43519</v>
      </c>
      <c r="BL28" s="522" t="str">
        <f>VLOOKUP('H30ごみ収集計画'!CS37,'小崎･大河内ルート'!$W$51:$X$65,2,0)</f>
        <v>   </v>
      </c>
      <c r="BM28" s="523"/>
      <c r="BN28" s="145">
        <f t="shared" si="23"/>
        <v>43547</v>
      </c>
      <c r="BO28" s="144">
        <f t="shared" si="11"/>
        <v>43547</v>
      </c>
      <c r="BP28" s="522" t="str">
        <f>VLOOKUP('H30ごみ収集計画'!DB37,'小崎･大河内ルート'!$W$51:$X$65,2,0)</f>
        <v>   </v>
      </c>
      <c r="BQ28" s="525"/>
      <c r="CA28" s="141"/>
      <c r="CB28" s="142"/>
      <c r="CC28" s="142"/>
      <c r="CD28" s="142"/>
      <c r="CE28" s="142"/>
      <c r="CF28" s="141"/>
      <c r="CG28" s="142"/>
      <c r="CH28" s="142"/>
      <c r="CI28" s="142"/>
      <c r="CJ28" s="142"/>
      <c r="CK28" s="141"/>
      <c r="CL28" s="142"/>
      <c r="CM28" s="142"/>
      <c r="CN28" s="142"/>
      <c r="CO28" s="142"/>
      <c r="CP28" s="141"/>
      <c r="CQ28" s="142"/>
      <c r="CR28" s="142"/>
      <c r="CS28" s="142"/>
      <c r="CT28" s="142"/>
      <c r="CU28" s="142"/>
      <c r="CV28" s="142"/>
    </row>
    <row r="29" spans="3:100" s="86" customFormat="1" ht="18" customHeight="1"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/>
      <c r="T29" s="143">
        <f t="shared" si="12"/>
        <v>43214</v>
      </c>
      <c r="U29" s="144">
        <f t="shared" si="0"/>
        <v>43214</v>
      </c>
      <c r="V29" s="520" t="str">
        <f>VLOOKUP('H30ごみ収集計画'!G38,'小崎･大河内ルート'!$W$51:$X$65,2,0)</f>
        <v>可燃ごみ</v>
      </c>
      <c r="W29" s="521"/>
      <c r="X29" s="145">
        <f t="shared" si="13"/>
        <v>43244</v>
      </c>
      <c r="Y29" s="144">
        <f t="shared" si="1"/>
        <v>43244</v>
      </c>
      <c r="Z29" s="522" t="str">
        <f>VLOOKUP('H30ごみ収集計画'!P38,'小崎･大河内ルート'!$W$51:$X$65,2,0)</f>
        <v>   </v>
      </c>
      <c r="AA29" s="523"/>
      <c r="AB29" s="145">
        <f t="shared" si="14"/>
        <v>43275</v>
      </c>
      <c r="AC29" s="144">
        <f t="shared" si="2"/>
        <v>43275</v>
      </c>
      <c r="AD29" s="522" t="str">
        <f>VLOOKUP('H30ごみ収集計画'!Y38,'小崎･大河内ルート'!$W$51:$X$65,2,0)</f>
        <v>   </v>
      </c>
      <c r="AE29" s="523"/>
      <c r="AF29" s="145">
        <f t="shared" si="15"/>
        <v>43305</v>
      </c>
      <c r="AG29" s="144">
        <f t="shared" si="3"/>
        <v>43305</v>
      </c>
      <c r="AH29" s="520" t="str">
        <f>VLOOKUP('H30ごみ収集計画'!AH38,'小崎･大河内ルート'!$W$51:$X$65,2,0)</f>
        <v>可燃ごみ</v>
      </c>
      <c r="AI29" s="524"/>
      <c r="AJ29" s="39"/>
      <c r="AK29" s="143">
        <f t="shared" si="16"/>
        <v>43336</v>
      </c>
      <c r="AL29" s="144">
        <f t="shared" si="4"/>
        <v>43336</v>
      </c>
      <c r="AM29" s="522" t="str">
        <f>VLOOKUP('H30ごみ収集計画'!AQ38,'小崎･大河内ルート'!$W$51:$X$65,2,0)</f>
        <v>   </v>
      </c>
      <c r="AN29" s="523"/>
      <c r="AO29" s="145">
        <f t="shared" si="17"/>
        <v>43367</v>
      </c>
      <c r="AP29" s="144">
        <f t="shared" si="5"/>
        <v>43367</v>
      </c>
      <c r="AQ29" s="522" t="str">
        <f>VLOOKUP('H30ごみ収集計画'!AZ38,'小崎･大河内ルート'!$W$51:$X$65,2,0)</f>
        <v>   </v>
      </c>
      <c r="AR29" s="523"/>
      <c r="AS29" s="145">
        <f t="shared" si="18"/>
        <v>43397</v>
      </c>
      <c r="AT29" s="144">
        <f t="shared" si="6"/>
        <v>43397</v>
      </c>
      <c r="AU29" s="545" t="str">
        <f>VLOOKUP('H30ごみ収集計画'!BI38,'小崎･大河内ルート'!$W$51:$X$65,2,0)</f>
        <v>不燃ごみ</v>
      </c>
      <c r="AV29" s="546"/>
      <c r="AW29" s="145">
        <f t="shared" si="19"/>
        <v>43428</v>
      </c>
      <c r="AX29" s="144">
        <f t="shared" si="7"/>
        <v>43428</v>
      </c>
      <c r="AY29" s="522" t="str">
        <f>VLOOKUP('H30ごみ収集計画'!BR38,'小崎･大河内ルート'!$W$51:$X$65,2,0)</f>
        <v>   </v>
      </c>
      <c r="AZ29" s="525"/>
      <c r="BA29" s="191"/>
      <c r="BB29" s="143">
        <f t="shared" si="20"/>
        <v>43458</v>
      </c>
      <c r="BC29" s="144">
        <f t="shared" si="8"/>
        <v>43458</v>
      </c>
      <c r="BD29" s="522" t="str">
        <f>VLOOKUP('H30ごみ収集計画'!CA38,'小崎･大河内ルート'!$W$51:$X$65,2,0)</f>
        <v>   </v>
      </c>
      <c r="BE29" s="523"/>
      <c r="BF29" s="145">
        <f t="shared" si="21"/>
        <v>43489</v>
      </c>
      <c r="BG29" s="144">
        <f t="shared" si="9"/>
        <v>43489</v>
      </c>
      <c r="BH29" s="522" t="str">
        <f>VLOOKUP('H30ごみ収集計画'!CJ38,'小崎･大河内ルート'!$W$51:$X$65,2,0)</f>
        <v>   </v>
      </c>
      <c r="BI29" s="523"/>
      <c r="BJ29" s="145">
        <f t="shared" si="22"/>
        <v>43520</v>
      </c>
      <c r="BK29" s="144">
        <f t="shared" si="10"/>
        <v>43520</v>
      </c>
      <c r="BL29" s="522" t="str">
        <f>VLOOKUP('H30ごみ収集計画'!CS38,'小崎･大河内ルート'!$W$51:$X$65,2,0)</f>
        <v>   </v>
      </c>
      <c r="BM29" s="523"/>
      <c r="BN29" s="145">
        <f t="shared" si="23"/>
        <v>43548</v>
      </c>
      <c r="BO29" s="144">
        <f t="shared" si="11"/>
        <v>43548</v>
      </c>
      <c r="BP29" s="522" t="str">
        <f>VLOOKUP('H30ごみ収集計画'!DB38,'小崎･大河内ルート'!$W$51:$X$65,2,0)</f>
        <v>   </v>
      </c>
      <c r="BQ29" s="525"/>
      <c r="CA29" s="141"/>
      <c r="CB29" s="142"/>
      <c r="CC29" s="142"/>
      <c r="CD29" s="142"/>
      <c r="CE29" s="142"/>
      <c r="CF29" s="141"/>
      <c r="CG29" s="142"/>
      <c r="CH29" s="142"/>
      <c r="CI29" s="142"/>
      <c r="CJ29" s="142"/>
      <c r="CK29" s="141"/>
      <c r="CL29" s="142"/>
      <c r="CM29" s="142"/>
      <c r="CN29" s="142"/>
      <c r="CO29" s="142"/>
      <c r="CP29" s="141"/>
      <c r="CQ29" s="142"/>
      <c r="CR29" s="142"/>
      <c r="CS29" s="142"/>
      <c r="CT29" s="142"/>
      <c r="CU29" s="142"/>
      <c r="CV29" s="142"/>
    </row>
    <row r="30" spans="3:100" s="86" customFormat="1" ht="18" customHeight="1"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24"/>
      <c r="T30" s="143">
        <f t="shared" si="12"/>
        <v>43215</v>
      </c>
      <c r="U30" s="144">
        <f t="shared" si="0"/>
        <v>43215</v>
      </c>
      <c r="V30" s="545" t="str">
        <f>VLOOKUP('H30ごみ収集計画'!G39,'小崎･大河内ルート'!$W$51:$X$65,2,0)</f>
        <v>不燃ごみ</v>
      </c>
      <c r="W30" s="546"/>
      <c r="X30" s="145">
        <f>X29+1</f>
        <v>43245</v>
      </c>
      <c r="Y30" s="144">
        <f t="shared" si="1"/>
        <v>43245</v>
      </c>
      <c r="Z30" s="522" t="str">
        <f>VLOOKUP('H30ごみ収集計画'!P39,'小崎･大河内ルート'!$W$51:$X$65,2,0)</f>
        <v>   </v>
      </c>
      <c r="AA30" s="523"/>
      <c r="AB30" s="145">
        <f t="shared" si="14"/>
        <v>43276</v>
      </c>
      <c r="AC30" s="144">
        <f t="shared" si="2"/>
        <v>43276</v>
      </c>
      <c r="AD30" s="522" t="str">
        <f>VLOOKUP('H30ごみ収集計画'!Y39,'小崎･大河内ルート'!$W$51:$X$65,2,0)</f>
        <v>   </v>
      </c>
      <c r="AE30" s="523"/>
      <c r="AF30" s="145">
        <f t="shared" si="15"/>
        <v>43306</v>
      </c>
      <c r="AG30" s="144">
        <f t="shared" si="3"/>
        <v>43306</v>
      </c>
      <c r="AH30" s="545" t="str">
        <f>VLOOKUP('H30ごみ収集計画'!AH39,'小崎･大河内ルート'!$W$51:$X$65,2,0)</f>
        <v>不燃ごみ</v>
      </c>
      <c r="AI30" s="549"/>
      <c r="AJ30" s="39"/>
      <c r="AK30" s="143">
        <f t="shared" si="16"/>
        <v>43337</v>
      </c>
      <c r="AL30" s="144">
        <f t="shared" si="4"/>
        <v>43337</v>
      </c>
      <c r="AM30" s="522" t="str">
        <f>VLOOKUP('H30ごみ収集計画'!AQ39,'小崎･大河内ルート'!$W$51:$X$65,2,0)</f>
        <v>   </v>
      </c>
      <c r="AN30" s="523"/>
      <c r="AO30" s="145">
        <f t="shared" si="17"/>
        <v>43368</v>
      </c>
      <c r="AP30" s="144">
        <f t="shared" si="5"/>
        <v>43368</v>
      </c>
      <c r="AQ30" s="520" t="str">
        <f>VLOOKUP('H30ごみ収集計画'!AZ39,'小崎･大河内ルート'!$W$51:$X$65,2,0)</f>
        <v>可燃ごみ</v>
      </c>
      <c r="AR30" s="521"/>
      <c r="AS30" s="145">
        <f t="shared" si="18"/>
        <v>43398</v>
      </c>
      <c r="AT30" s="144">
        <f t="shared" si="6"/>
        <v>43398</v>
      </c>
      <c r="AU30" s="522" t="str">
        <f>VLOOKUP('H30ごみ収集計画'!BI39,'小崎･大河内ルート'!$W$51:$X$65,2,0)</f>
        <v>   </v>
      </c>
      <c r="AV30" s="523"/>
      <c r="AW30" s="145">
        <f t="shared" si="19"/>
        <v>43429</v>
      </c>
      <c r="AX30" s="144">
        <f t="shared" si="7"/>
        <v>43429</v>
      </c>
      <c r="AY30" s="522" t="str">
        <f>VLOOKUP('H30ごみ収集計画'!BR39,'小崎･大河内ルート'!$W$51:$X$65,2,0)</f>
        <v>   </v>
      </c>
      <c r="AZ30" s="525"/>
      <c r="BA30" s="191"/>
      <c r="BB30" s="143">
        <f t="shared" si="20"/>
        <v>43459</v>
      </c>
      <c r="BC30" s="144">
        <f t="shared" si="8"/>
        <v>43459</v>
      </c>
      <c r="BD30" s="520" t="str">
        <f>VLOOKUP('H30ごみ収集計画'!CA39,'小崎･大河内ルート'!$W$51:$X$65,2,0)</f>
        <v>可燃ごみ</v>
      </c>
      <c r="BE30" s="521"/>
      <c r="BF30" s="145">
        <f t="shared" si="21"/>
        <v>43490</v>
      </c>
      <c r="BG30" s="144">
        <f t="shared" si="9"/>
        <v>43490</v>
      </c>
      <c r="BH30" s="522" t="str">
        <f>VLOOKUP('H30ごみ収集計画'!CJ39,'小崎･大河内ルート'!$W$51:$X$65,2,0)</f>
        <v>   </v>
      </c>
      <c r="BI30" s="523"/>
      <c r="BJ30" s="145">
        <f t="shared" si="22"/>
        <v>43521</v>
      </c>
      <c r="BK30" s="144">
        <f t="shared" si="10"/>
        <v>43521</v>
      </c>
      <c r="BL30" s="522" t="str">
        <f>VLOOKUP('H30ごみ収集計画'!CS39,'小崎･大河内ルート'!$W$51:$X$65,2,0)</f>
        <v>   </v>
      </c>
      <c r="BM30" s="523"/>
      <c r="BN30" s="145">
        <f t="shared" si="23"/>
        <v>43549</v>
      </c>
      <c r="BO30" s="144">
        <f t="shared" si="11"/>
        <v>43549</v>
      </c>
      <c r="BP30" s="522" t="str">
        <f>VLOOKUP('H30ごみ収集計画'!DB39,'小崎･大河内ルート'!$W$51:$X$65,2,0)</f>
        <v>   </v>
      </c>
      <c r="BQ30" s="525"/>
      <c r="CA30" s="141"/>
      <c r="CB30" s="142"/>
      <c r="CC30" s="142"/>
      <c r="CD30" s="142"/>
      <c r="CE30" s="142"/>
      <c r="CF30" s="141"/>
      <c r="CG30" s="142"/>
      <c r="CH30" s="142"/>
      <c r="CI30" s="142"/>
      <c r="CJ30" s="142"/>
      <c r="CK30" s="141"/>
      <c r="CL30" s="142"/>
      <c r="CM30" s="142"/>
      <c r="CN30" s="142"/>
      <c r="CO30" s="142"/>
      <c r="CP30" s="141"/>
      <c r="CQ30" s="142"/>
      <c r="CR30" s="142"/>
      <c r="CS30" s="142"/>
      <c r="CT30" s="142"/>
      <c r="CU30" s="142"/>
      <c r="CV30" s="142"/>
    </row>
    <row r="31" spans="1:100" s="86" customFormat="1" ht="18" customHeight="1">
      <c r="A31" s="662" t="s">
        <v>215</v>
      </c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124"/>
      <c r="T31" s="143">
        <f t="shared" si="12"/>
        <v>43216</v>
      </c>
      <c r="U31" s="144">
        <f t="shared" si="0"/>
        <v>43216</v>
      </c>
      <c r="V31" s="522" t="str">
        <f>VLOOKUP('H30ごみ収集計画'!G40,'小崎･大河内ルート'!$W$51:$X$65,2,0)</f>
        <v>   </v>
      </c>
      <c r="W31" s="523"/>
      <c r="X31" s="145">
        <f t="shared" si="13"/>
        <v>43246</v>
      </c>
      <c r="Y31" s="144">
        <f t="shared" si="1"/>
        <v>43246</v>
      </c>
      <c r="Z31" s="522" t="str">
        <f>VLOOKUP('H30ごみ収集計画'!P40,'小崎･大河内ルート'!$W$51:$X$65,2,0)</f>
        <v>   </v>
      </c>
      <c r="AA31" s="523"/>
      <c r="AB31" s="145">
        <f t="shared" si="14"/>
        <v>43277</v>
      </c>
      <c r="AC31" s="144">
        <f t="shared" si="2"/>
        <v>43277</v>
      </c>
      <c r="AD31" s="520" t="str">
        <f>VLOOKUP('H30ごみ収集計画'!Y40,'小崎･大河内ルート'!$W$51:$X$65,2,0)</f>
        <v>可燃ごみ</v>
      </c>
      <c r="AE31" s="521"/>
      <c r="AF31" s="145">
        <f t="shared" si="15"/>
        <v>43307</v>
      </c>
      <c r="AG31" s="144">
        <f t="shared" si="3"/>
        <v>43307</v>
      </c>
      <c r="AH31" s="522" t="str">
        <f>VLOOKUP('H30ごみ収集計画'!AH40,'小崎･大河内ルート'!$W$51:$X$65,2,0)</f>
        <v>   </v>
      </c>
      <c r="AI31" s="525"/>
      <c r="AJ31" s="39"/>
      <c r="AK31" s="143">
        <f t="shared" si="16"/>
        <v>43338</v>
      </c>
      <c r="AL31" s="144">
        <f t="shared" si="4"/>
        <v>43338</v>
      </c>
      <c r="AM31" s="522" t="str">
        <f>VLOOKUP('H30ごみ収集計画'!AQ40,'小崎･大河内ルート'!$W$51:$X$65,2,0)</f>
        <v>   </v>
      </c>
      <c r="AN31" s="523"/>
      <c r="AO31" s="145">
        <f t="shared" si="17"/>
        <v>43369</v>
      </c>
      <c r="AP31" s="144">
        <f t="shared" si="5"/>
        <v>43369</v>
      </c>
      <c r="AQ31" s="545" t="str">
        <f>VLOOKUP('H30ごみ収集計画'!AZ40,'小崎･大河内ルート'!$W$51:$X$65,2,0)</f>
        <v>不燃ごみ</v>
      </c>
      <c r="AR31" s="546"/>
      <c r="AS31" s="145">
        <f t="shared" si="18"/>
        <v>43399</v>
      </c>
      <c r="AT31" s="144">
        <f t="shared" si="6"/>
        <v>43399</v>
      </c>
      <c r="AU31" s="522" t="str">
        <f>VLOOKUP('H30ごみ収集計画'!BI40,'小崎･大河内ルート'!$W$51:$X$65,2,0)</f>
        <v>   </v>
      </c>
      <c r="AV31" s="523"/>
      <c r="AW31" s="145">
        <f t="shared" si="19"/>
        <v>43430</v>
      </c>
      <c r="AX31" s="144">
        <f t="shared" si="7"/>
        <v>43430</v>
      </c>
      <c r="AY31" s="522" t="str">
        <f>VLOOKUP('H30ごみ収集計画'!BR40,'小崎･大河内ルート'!$W$51:$X$65,2,0)</f>
        <v>   </v>
      </c>
      <c r="AZ31" s="525"/>
      <c r="BA31" s="191"/>
      <c r="BB31" s="143">
        <f t="shared" si="20"/>
        <v>43460</v>
      </c>
      <c r="BC31" s="144">
        <f t="shared" si="8"/>
        <v>43460</v>
      </c>
      <c r="BD31" s="545" t="str">
        <f>VLOOKUP('H30ごみ収集計画'!CA40,'小崎･大河内ルート'!$W$51:$X$65,2,0)</f>
        <v>不燃ごみ</v>
      </c>
      <c r="BE31" s="546"/>
      <c r="BF31" s="145">
        <f t="shared" si="21"/>
        <v>43491</v>
      </c>
      <c r="BG31" s="144">
        <f t="shared" si="9"/>
        <v>43491</v>
      </c>
      <c r="BH31" s="528" t="str">
        <f>VLOOKUP('H30ごみ収集計画'!CJ40,'小崎･大河内ルート'!$W$51:$X$65,2,0)</f>
        <v>資源ごみ</v>
      </c>
      <c r="BI31" s="529"/>
      <c r="BJ31" s="145">
        <f t="shared" si="22"/>
        <v>43522</v>
      </c>
      <c r="BK31" s="144">
        <f t="shared" si="10"/>
        <v>43522</v>
      </c>
      <c r="BL31" s="520" t="str">
        <f>VLOOKUP('H30ごみ収集計画'!CS40,'小崎･大河内ルート'!$W$51:$X$65,2,0)</f>
        <v>可燃ごみ</v>
      </c>
      <c r="BM31" s="521"/>
      <c r="BN31" s="145">
        <f t="shared" si="23"/>
        <v>43550</v>
      </c>
      <c r="BO31" s="144">
        <f t="shared" si="11"/>
        <v>43550</v>
      </c>
      <c r="BP31" s="520" t="str">
        <f>VLOOKUP('H30ごみ収集計画'!DB40,'小崎･大河内ルート'!$W$51:$X$65,2,0)</f>
        <v>可燃ごみ</v>
      </c>
      <c r="BQ31" s="524"/>
      <c r="CA31" s="141"/>
      <c r="CB31" s="142"/>
      <c r="CC31" s="142"/>
      <c r="CD31" s="142"/>
      <c r="CE31" s="142"/>
      <c r="CF31" s="141"/>
      <c r="CG31" s="142"/>
      <c r="CH31" s="142"/>
      <c r="CI31" s="142"/>
      <c r="CJ31" s="142"/>
      <c r="CK31" s="141"/>
      <c r="CL31" s="142"/>
      <c r="CM31" s="142"/>
      <c r="CN31" s="142"/>
      <c r="CO31" s="142"/>
      <c r="CP31" s="141"/>
      <c r="CQ31" s="142"/>
      <c r="CR31" s="142"/>
      <c r="CS31" s="142"/>
      <c r="CT31" s="142"/>
      <c r="CU31" s="142"/>
      <c r="CV31" s="142"/>
    </row>
    <row r="32" spans="1:100" s="86" customFormat="1" ht="18" customHeight="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124"/>
      <c r="T32" s="143">
        <f t="shared" si="12"/>
        <v>43217</v>
      </c>
      <c r="U32" s="144">
        <f t="shared" si="0"/>
        <v>43217</v>
      </c>
      <c r="V32" s="522" t="str">
        <f>VLOOKUP('H30ごみ収集計画'!G41,'小崎･大河内ルート'!$W$51:$X$65,2,0)</f>
        <v>   </v>
      </c>
      <c r="W32" s="523"/>
      <c r="X32" s="145">
        <f t="shared" si="13"/>
        <v>43247</v>
      </c>
      <c r="Y32" s="144">
        <f t="shared" si="1"/>
        <v>43247</v>
      </c>
      <c r="Z32" s="522" t="str">
        <f>VLOOKUP('H30ごみ収集計画'!P41,'小崎･大河内ルート'!$W$51:$X$65,2,0)</f>
        <v>   </v>
      </c>
      <c r="AA32" s="523"/>
      <c r="AB32" s="145">
        <f t="shared" si="14"/>
        <v>43278</v>
      </c>
      <c r="AC32" s="144">
        <f t="shared" si="2"/>
        <v>43278</v>
      </c>
      <c r="AD32" s="522" t="str">
        <f>VLOOKUP('H30ごみ収集計画'!Y41,'小崎･大河内ルート'!$W$51:$X$65,2,0)</f>
        <v>   </v>
      </c>
      <c r="AE32" s="523"/>
      <c r="AF32" s="145">
        <f t="shared" si="15"/>
        <v>43308</v>
      </c>
      <c r="AG32" s="144">
        <f t="shared" si="3"/>
        <v>43308</v>
      </c>
      <c r="AH32" s="522" t="str">
        <f>VLOOKUP('H30ごみ収集計画'!AH41,'小崎･大河内ルート'!$W$51:$X$65,2,0)</f>
        <v>   </v>
      </c>
      <c r="AI32" s="525"/>
      <c r="AJ32" s="39"/>
      <c r="AK32" s="143">
        <f t="shared" si="16"/>
        <v>43339</v>
      </c>
      <c r="AL32" s="144">
        <f t="shared" si="4"/>
        <v>43339</v>
      </c>
      <c r="AM32" s="522" t="str">
        <f>VLOOKUP('H30ごみ収集計画'!AQ41,'小崎･大河内ルート'!$W$51:$X$65,2,0)</f>
        <v>   </v>
      </c>
      <c r="AN32" s="523"/>
      <c r="AO32" s="145">
        <f t="shared" si="17"/>
        <v>43370</v>
      </c>
      <c r="AP32" s="144">
        <f t="shared" si="5"/>
        <v>43370</v>
      </c>
      <c r="AQ32" s="522" t="str">
        <f>VLOOKUP('H30ごみ収集計画'!AZ41,'小崎･大河内ルート'!$W$51:$X$65,2,0)</f>
        <v>   </v>
      </c>
      <c r="AR32" s="523"/>
      <c r="AS32" s="145">
        <f t="shared" si="18"/>
        <v>43400</v>
      </c>
      <c r="AT32" s="144">
        <f t="shared" si="6"/>
        <v>43400</v>
      </c>
      <c r="AU32" s="522" t="str">
        <f>VLOOKUP('H30ごみ収集計画'!BI41,'小崎･大河内ルート'!$W$51:$X$65,2,0)</f>
        <v>   </v>
      </c>
      <c r="AV32" s="523"/>
      <c r="AW32" s="145">
        <f t="shared" si="19"/>
        <v>43431</v>
      </c>
      <c r="AX32" s="144">
        <f t="shared" si="7"/>
        <v>43431</v>
      </c>
      <c r="AY32" s="520" t="str">
        <f>VLOOKUP('H30ごみ収集計画'!BR41,'小崎･大河内ルート'!$W$51:$X$65,2,0)</f>
        <v>可燃ごみ</v>
      </c>
      <c r="AZ32" s="524"/>
      <c r="BA32" s="191"/>
      <c r="BB32" s="143">
        <f t="shared" si="20"/>
        <v>43461</v>
      </c>
      <c r="BC32" s="144">
        <f t="shared" si="8"/>
        <v>43461</v>
      </c>
      <c r="BD32" s="522" t="str">
        <f>VLOOKUP('H30ごみ収集計画'!CA41,'小崎･大河内ルート'!$W$51:$X$65,2,0)</f>
        <v>   </v>
      </c>
      <c r="BE32" s="523"/>
      <c r="BF32" s="145">
        <f t="shared" si="21"/>
        <v>43492</v>
      </c>
      <c r="BG32" s="144">
        <f t="shared" si="9"/>
        <v>43492</v>
      </c>
      <c r="BH32" s="522" t="str">
        <f>VLOOKUP('H30ごみ収集計画'!CJ41,'小崎･大河内ルート'!$W$51:$X$65,2,0)</f>
        <v>   </v>
      </c>
      <c r="BI32" s="523"/>
      <c r="BJ32" s="145">
        <f t="shared" si="22"/>
        <v>43523</v>
      </c>
      <c r="BK32" s="144">
        <f t="shared" si="10"/>
        <v>43523</v>
      </c>
      <c r="BL32" s="545" t="str">
        <f>VLOOKUP('H30ごみ収集計画'!CS41,'小崎･大河内ルート'!$W$51:$X$65,2,0)</f>
        <v>不燃ごみ</v>
      </c>
      <c r="BM32" s="546"/>
      <c r="BN32" s="145">
        <f t="shared" si="23"/>
        <v>43551</v>
      </c>
      <c r="BO32" s="144">
        <f t="shared" si="11"/>
        <v>43551</v>
      </c>
      <c r="BP32" s="522" t="str">
        <f>VLOOKUP('H30ごみ収集計画'!DB41,'小崎･大河内ルート'!$W$51:$X$65,2,0)</f>
        <v>   </v>
      </c>
      <c r="BQ32" s="525"/>
      <c r="CA32" s="141"/>
      <c r="CB32" s="142"/>
      <c r="CC32" s="142"/>
      <c r="CD32" s="142"/>
      <c r="CE32" s="142"/>
      <c r="CF32" s="141"/>
      <c r="CG32" s="142"/>
      <c r="CH32" s="142"/>
      <c r="CI32" s="142"/>
      <c r="CJ32" s="142"/>
      <c r="CK32" s="141"/>
      <c r="CL32" s="142"/>
      <c r="CM32" s="142"/>
      <c r="CN32" s="142"/>
      <c r="CO32" s="142"/>
      <c r="CP32" s="141"/>
      <c r="CQ32" s="142"/>
      <c r="CR32" s="142"/>
      <c r="CS32" s="142"/>
      <c r="CT32" s="142"/>
      <c r="CU32" s="142"/>
      <c r="CV32" s="142"/>
    </row>
    <row r="33" spans="1:100" s="86" customFormat="1" ht="18" customHeight="1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135"/>
      <c r="T33" s="143">
        <f t="shared" si="12"/>
        <v>43218</v>
      </c>
      <c r="U33" s="144">
        <f t="shared" si="0"/>
        <v>43218</v>
      </c>
      <c r="V33" s="522" t="str">
        <f>VLOOKUP('H30ごみ収集計画'!G42,'小崎･大河内ルート'!$W$51:$X$65,2,0)</f>
        <v>   </v>
      </c>
      <c r="W33" s="523"/>
      <c r="X33" s="145">
        <f t="shared" si="13"/>
        <v>43248</v>
      </c>
      <c r="Y33" s="144">
        <f t="shared" si="1"/>
        <v>43248</v>
      </c>
      <c r="Z33" s="522" t="str">
        <f>VLOOKUP('H30ごみ収集計画'!P42,'小崎･大河内ルート'!$W$51:$X$65,2,0)</f>
        <v>   </v>
      </c>
      <c r="AA33" s="523"/>
      <c r="AB33" s="145">
        <f>AB32+1</f>
        <v>43279</v>
      </c>
      <c r="AC33" s="144">
        <f t="shared" si="2"/>
        <v>43279</v>
      </c>
      <c r="AD33" s="522" t="str">
        <f>VLOOKUP('H30ごみ収集計画'!Y42,'小崎･大河内ルート'!$W$51:$X$65,2,0)</f>
        <v>   </v>
      </c>
      <c r="AE33" s="523"/>
      <c r="AF33" s="145">
        <f t="shared" si="15"/>
        <v>43309</v>
      </c>
      <c r="AG33" s="144">
        <f t="shared" si="3"/>
        <v>43309</v>
      </c>
      <c r="AH33" s="522" t="str">
        <f>VLOOKUP('H30ごみ収集計画'!AH42,'小崎･大河内ルート'!$W$51:$X$65,2,0)</f>
        <v>   </v>
      </c>
      <c r="AI33" s="525"/>
      <c r="AJ33" s="39"/>
      <c r="AK33" s="143">
        <f t="shared" si="16"/>
        <v>43340</v>
      </c>
      <c r="AL33" s="144">
        <f t="shared" si="4"/>
        <v>43340</v>
      </c>
      <c r="AM33" s="520" t="str">
        <f>VLOOKUP('H30ごみ収集計画'!AQ42,'小崎･大河内ルート'!$W$51:$X$65,2,0)</f>
        <v>可燃ごみ</v>
      </c>
      <c r="AN33" s="521"/>
      <c r="AO33" s="145">
        <f>AO32+1</f>
        <v>43371</v>
      </c>
      <c r="AP33" s="144">
        <f t="shared" si="5"/>
        <v>43371</v>
      </c>
      <c r="AQ33" s="522" t="str">
        <f>VLOOKUP('H30ごみ収集計画'!AZ42,'小崎･大河内ルート'!$W$51:$X$65,2,0)</f>
        <v>   </v>
      </c>
      <c r="AR33" s="523"/>
      <c r="AS33" s="145">
        <f t="shared" si="18"/>
        <v>43401</v>
      </c>
      <c r="AT33" s="144">
        <f t="shared" si="6"/>
        <v>43401</v>
      </c>
      <c r="AU33" s="522" t="str">
        <f>VLOOKUP('H30ごみ収集計画'!BI42,'小崎･大河内ルート'!$W$51:$X$65,2,0)</f>
        <v>   </v>
      </c>
      <c r="AV33" s="523"/>
      <c r="AW33" s="145">
        <f>AW32+1</f>
        <v>43432</v>
      </c>
      <c r="AX33" s="144">
        <f t="shared" si="7"/>
        <v>43432</v>
      </c>
      <c r="AY33" s="545" t="str">
        <f>VLOOKUP('H30ごみ収集計画'!BR42,'小崎･大河内ルート'!$W$51:$X$65,2,0)</f>
        <v>不燃ごみ</v>
      </c>
      <c r="AZ33" s="549"/>
      <c r="BA33" s="191"/>
      <c r="BB33" s="143">
        <f t="shared" si="20"/>
        <v>43462</v>
      </c>
      <c r="BC33" s="144">
        <f t="shared" si="8"/>
        <v>43462</v>
      </c>
      <c r="BD33" s="522" t="str">
        <f>VLOOKUP('H30ごみ収集計画'!CA42,'小崎･大河内ルート'!$W$51:$X$65,2,0)</f>
        <v>   </v>
      </c>
      <c r="BE33" s="523"/>
      <c r="BF33" s="145">
        <f t="shared" si="21"/>
        <v>43493</v>
      </c>
      <c r="BG33" s="144">
        <f t="shared" si="9"/>
        <v>43493</v>
      </c>
      <c r="BH33" s="522" t="str">
        <f>VLOOKUP('H30ごみ収集計画'!CJ42,'小崎･大河内ルート'!$W$51:$X$65,2,0)</f>
        <v>   </v>
      </c>
      <c r="BI33" s="523"/>
      <c r="BJ33" s="145">
        <f>BJ32+1</f>
        <v>43524</v>
      </c>
      <c r="BK33" s="144">
        <f t="shared" si="10"/>
        <v>43524</v>
      </c>
      <c r="BL33" s="522" t="str">
        <f>VLOOKUP('H30ごみ収集計画'!CS42,'小崎･大河内ルート'!$W$51:$X$65,2,0)</f>
        <v>   </v>
      </c>
      <c r="BM33" s="523"/>
      <c r="BN33" s="145">
        <f t="shared" si="23"/>
        <v>43552</v>
      </c>
      <c r="BO33" s="144">
        <f t="shared" si="11"/>
        <v>43552</v>
      </c>
      <c r="BP33" s="522" t="str">
        <f>VLOOKUP('H30ごみ収集計画'!DB42,'小崎･大河内ルート'!$W$51:$X$65,2,0)</f>
        <v>   </v>
      </c>
      <c r="BQ33" s="525"/>
      <c r="CA33" s="141"/>
      <c r="CB33" s="142"/>
      <c r="CC33" s="142"/>
      <c r="CD33" s="142"/>
      <c r="CE33" s="142"/>
      <c r="CF33" s="141"/>
      <c r="CG33" s="142"/>
      <c r="CH33" s="142"/>
      <c r="CI33" s="142"/>
      <c r="CJ33" s="142"/>
      <c r="CK33" s="141"/>
      <c r="CL33" s="142"/>
      <c r="CM33" s="142"/>
      <c r="CN33" s="142"/>
      <c r="CO33" s="142"/>
      <c r="CP33" s="141"/>
      <c r="CQ33" s="142"/>
      <c r="CR33" s="142"/>
      <c r="CS33" s="142"/>
      <c r="CT33" s="142"/>
      <c r="CU33" s="142"/>
      <c r="CV33" s="142"/>
    </row>
    <row r="34" spans="1:100" s="86" customFormat="1" ht="18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135"/>
      <c r="T34" s="143">
        <f t="shared" si="12"/>
        <v>43219</v>
      </c>
      <c r="U34" s="144">
        <f t="shared" si="0"/>
        <v>43219</v>
      </c>
      <c r="V34" s="594" t="str">
        <f>VLOOKUP('H30ごみ収集計画'!G43,'小崎･大河内ルート'!$W$51:$X$65,2,0)</f>
        <v>   </v>
      </c>
      <c r="W34" s="595"/>
      <c r="X34" s="145">
        <f t="shared" si="13"/>
        <v>43249</v>
      </c>
      <c r="Y34" s="144">
        <f t="shared" si="1"/>
        <v>43249</v>
      </c>
      <c r="Z34" s="520" t="str">
        <f>VLOOKUP('H30ごみ収集計画'!P43,'小崎･大河内ルート'!$W$51:$X$65,2,0)</f>
        <v>可燃ごみ</v>
      </c>
      <c r="AA34" s="521"/>
      <c r="AB34" s="145">
        <f t="shared" si="14"/>
        <v>43280</v>
      </c>
      <c r="AC34" s="144">
        <f t="shared" si="2"/>
        <v>43280</v>
      </c>
      <c r="AD34" s="545" t="str">
        <f>VLOOKUP('H30ごみ収集計画'!Y43,'小崎･大河内ルート'!$W$51:$X$65,2,0)</f>
        <v>不燃ごみ</v>
      </c>
      <c r="AE34" s="546"/>
      <c r="AF34" s="145">
        <f t="shared" si="15"/>
        <v>43310</v>
      </c>
      <c r="AG34" s="144">
        <f t="shared" si="3"/>
        <v>43310</v>
      </c>
      <c r="AH34" s="522" t="str">
        <f>VLOOKUP('H30ごみ収集計画'!AH43,'小崎･大河内ルート'!$W$51:$X$65,2,0)</f>
        <v>   </v>
      </c>
      <c r="AI34" s="525"/>
      <c r="AJ34" s="39"/>
      <c r="AK34" s="143">
        <f t="shared" si="16"/>
        <v>43341</v>
      </c>
      <c r="AL34" s="144">
        <f t="shared" si="4"/>
        <v>43341</v>
      </c>
      <c r="AM34" s="545" t="str">
        <f>VLOOKUP('H30ごみ収集計画'!AQ43,'小崎･大河内ルート'!$W$51:$X$65,2,0)</f>
        <v>不燃ごみ</v>
      </c>
      <c r="AN34" s="546"/>
      <c r="AO34" s="145">
        <f>AO33+1</f>
        <v>43372</v>
      </c>
      <c r="AP34" s="144">
        <f t="shared" si="5"/>
        <v>43372</v>
      </c>
      <c r="AQ34" s="522" t="str">
        <f>VLOOKUP('H30ごみ収集計画'!AZ43,'小崎･大河内ルート'!$W$51:$X$65,2,0)</f>
        <v>   </v>
      </c>
      <c r="AR34" s="523"/>
      <c r="AS34" s="145">
        <f t="shared" si="18"/>
        <v>43402</v>
      </c>
      <c r="AT34" s="144">
        <f t="shared" si="6"/>
        <v>43402</v>
      </c>
      <c r="AU34" s="522" t="str">
        <f>VLOOKUP('H30ごみ収集計画'!BI43,'小崎･大河内ルート'!$W$51:$X$65,2,0)</f>
        <v>   </v>
      </c>
      <c r="AV34" s="523"/>
      <c r="AW34" s="145">
        <f>AW33+1</f>
        <v>43433</v>
      </c>
      <c r="AX34" s="144">
        <f t="shared" si="7"/>
        <v>43433</v>
      </c>
      <c r="AY34" s="522" t="str">
        <f>VLOOKUP('H30ごみ収集計画'!BR43,'小崎･大河内ルート'!$W$51:$X$65,2,0)</f>
        <v>   </v>
      </c>
      <c r="AZ34" s="525"/>
      <c r="BA34" s="191"/>
      <c r="BB34" s="143">
        <f t="shared" si="20"/>
        <v>43463</v>
      </c>
      <c r="BC34" s="144">
        <f t="shared" si="8"/>
        <v>43463</v>
      </c>
      <c r="BD34" s="522" t="s">
        <v>53</v>
      </c>
      <c r="BE34" s="523"/>
      <c r="BF34" s="145">
        <f t="shared" si="21"/>
        <v>43494</v>
      </c>
      <c r="BG34" s="144">
        <f t="shared" si="9"/>
        <v>43494</v>
      </c>
      <c r="BH34" s="520" t="str">
        <f>VLOOKUP('H30ごみ収集計画'!CJ43,'小崎･大河内ルート'!$W$51:$X$65,2,0)</f>
        <v>可燃ごみ</v>
      </c>
      <c r="BI34" s="521"/>
      <c r="BJ34" s="87"/>
      <c r="BK34" s="88"/>
      <c r="BL34" s="40"/>
      <c r="BM34" s="41"/>
      <c r="BN34" s="145">
        <f t="shared" si="23"/>
        <v>43553</v>
      </c>
      <c r="BO34" s="144">
        <f t="shared" si="11"/>
        <v>43553</v>
      </c>
      <c r="BP34" s="545" t="str">
        <f>VLOOKUP('H30ごみ収集計画'!DB43,'小崎･大河内ルート'!$W$51:$X$65,2,0)</f>
        <v>不燃ごみ</v>
      </c>
      <c r="BQ34" s="549"/>
      <c r="CA34" s="141"/>
      <c r="CB34" s="142"/>
      <c r="CC34" s="142"/>
      <c r="CD34" s="142"/>
      <c r="CE34" s="142"/>
      <c r="CF34" s="141"/>
      <c r="CG34" s="142"/>
      <c r="CH34" s="142"/>
      <c r="CI34" s="142"/>
      <c r="CJ34" s="142"/>
      <c r="CK34" s="141"/>
      <c r="CL34" s="142"/>
      <c r="CM34" s="142"/>
      <c r="CN34" s="142"/>
      <c r="CO34" s="142"/>
      <c r="CP34" s="141"/>
      <c r="CQ34" s="142"/>
      <c r="CR34" s="142"/>
      <c r="CS34" s="142"/>
      <c r="CT34" s="142"/>
      <c r="CU34" s="142"/>
      <c r="CV34" s="142"/>
    </row>
    <row r="35" spans="1:100" s="86" customFormat="1" ht="17.25" customHeight="1">
      <c r="A35" s="644" t="s">
        <v>239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6"/>
      <c r="S35" s="125"/>
      <c r="T35" s="146">
        <f t="shared" si="12"/>
        <v>43220</v>
      </c>
      <c r="U35" s="147">
        <f t="shared" si="0"/>
        <v>43220</v>
      </c>
      <c r="V35" s="522" t="str">
        <f>VLOOKUP('H30ごみ収集計画'!G44,'小崎･大河内ルート'!$W$51:$X$65,2,0)</f>
        <v>   </v>
      </c>
      <c r="W35" s="523"/>
      <c r="X35" s="148">
        <f t="shared" si="13"/>
        <v>43250</v>
      </c>
      <c r="Y35" s="144">
        <f t="shared" si="1"/>
        <v>43250</v>
      </c>
      <c r="Z35" s="522" t="str">
        <f>VLOOKUP('H30ごみ収集計画'!P44,'小崎･大河内ルート'!$W$51:$X$65,2,0)</f>
        <v>   </v>
      </c>
      <c r="AA35" s="523"/>
      <c r="AB35" s="145">
        <f t="shared" si="14"/>
        <v>43281</v>
      </c>
      <c r="AC35" s="147">
        <f t="shared" si="2"/>
        <v>43281</v>
      </c>
      <c r="AD35" s="522" t="str">
        <f>VLOOKUP('H30ごみ収集計画'!Y44,'小崎･大河内ルート'!$W$51:$X$65,2,0)</f>
        <v>   </v>
      </c>
      <c r="AE35" s="523"/>
      <c r="AF35" s="145">
        <f t="shared" si="15"/>
        <v>43311</v>
      </c>
      <c r="AG35" s="144">
        <f t="shared" si="3"/>
        <v>43311</v>
      </c>
      <c r="AH35" s="522" t="str">
        <f>VLOOKUP('H30ごみ収集計画'!AH44,'小崎･大河内ルート'!$W$51:$X$65,2,0)</f>
        <v>   </v>
      </c>
      <c r="AI35" s="525"/>
      <c r="AJ35" s="39"/>
      <c r="AK35" s="143">
        <f t="shared" si="16"/>
        <v>43342</v>
      </c>
      <c r="AL35" s="144">
        <f t="shared" si="4"/>
        <v>43342</v>
      </c>
      <c r="AM35" s="522" t="str">
        <f>VLOOKUP('H30ごみ収集計画'!AQ44,'小崎･大河内ルート'!$W$51:$X$65,2,0)</f>
        <v>   </v>
      </c>
      <c r="AN35" s="523"/>
      <c r="AO35" s="145">
        <f>AO34+1</f>
        <v>43373</v>
      </c>
      <c r="AP35" s="144">
        <f t="shared" si="5"/>
        <v>43373</v>
      </c>
      <c r="AQ35" s="522" t="str">
        <f>VLOOKUP('H30ごみ収集計画'!AZ44,'小崎･大河内ルート'!$W$51:$X$65,2,0)</f>
        <v>   </v>
      </c>
      <c r="AR35" s="523"/>
      <c r="AS35" s="145">
        <f t="shared" si="18"/>
        <v>43403</v>
      </c>
      <c r="AT35" s="144">
        <f t="shared" si="6"/>
        <v>43403</v>
      </c>
      <c r="AU35" s="520" t="str">
        <f>VLOOKUP('H30ごみ収集計画'!BI44,'小崎･大河内ルート'!$W$51:$X$65,2,0)</f>
        <v>可燃ごみ</v>
      </c>
      <c r="AV35" s="521"/>
      <c r="AW35" s="145">
        <f>AW34+1</f>
        <v>43434</v>
      </c>
      <c r="AX35" s="144">
        <f t="shared" si="7"/>
        <v>43434</v>
      </c>
      <c r="AY35" s="522" t="str">
        <f>VLOOKUP('H30ごみ収集計画'!BR44,'小崎･大河内ルート'!$W$51:$X$65,2,0)</f>
        <v>   </v>
      </c>
      <c r="AZ35" s="525"/>
      <c r="BA35" s="191"/>
      <c r="BB35" s="143">
        <f t="shared" si="20"/>
        <v>43464</v>
      </c>
      <c r="BC35" s="144">
        <f t="shared" si="8"/>
        <v>43464</v>
      </c>
      <c r="BD35" s="522" t="s">
        <v>53</v>
      </c>
      <c r="BE35" s="523"/>
      <c r="BF35" s="145">
        <f t="shared" si="21"/>
        <v>43495</v>
      </c>
      <c r="BG35" s="144">
        <f t="shared" si="9"/>
        <v>43495</v>
      </c>
      <c r="BH35" s="545" t="str">
        <f>VLOOKUP('H30ごみ収集計画'!CJ44,'小崎･大河内ルート'!$W$51:$X$65,2,0)</f>
        <v>不燃ごみ</v>
      </c>
      <c r="BI35" s="546"/>
      <c r="BJ35" s="89"/>
      <c r="BK35" s="90"/>
      <c r="BL35" s="42"/>
      <c r="BM35" s="43"/>
      <c r="BN35" s="145">
        <f t="shared" si="23"/>
        <v>43554</v>
      </c>
      <c r="BO35" s="144">
        <f t="shared" si="11"/>
        <v>43554</v>
      </c>
      <c r="BP35" s="522" t="str">
        <f>VLOOKUP('H30ごみ収集計画'!DB44,'小崎･大河内ルート'!$W$51:$X$65,2,0)</f>
        <v>   </v>
      </c>
      <c r="BQ35" s="525"/>
      <c r="CA35" s="141"/>
      <c r="CB35" s="142"/>
      <c r="CC35" s="142"/>
      <c r="CD35" s="142"/>
      <c r="CE35" s="142"/>
      <c r="CF35" s="141"/>
      <c r="CG35" s="142"/>
      <c r="CH35" s="142"/>
      <c r="CI35" s="142"/>
      <c r="CJ35" s="142"/>
      <c r="CK35" s="141"/>
      <c r="CL35" s="142"/>
      <c r="CM35" s="142"/>
      <c r="CN35" s="142"/>
      <c r="CO35" s="142"/>
      <c r="CP35" s="141"/>
      <c r="CQ35" s="142"/>
      <c r="CR35" s="142"/>
      <c r="CS35" s="142"/>
      <c r="CT35" s="142"/>
      <c r="CU35" s="142"/>
      <c r="CV35" s="142"/>
    </row>
    <row r="36" spans="1:100" s="86" customFormat="1" ht="17.25" customHeight="1" thickBot="1">
      <c r="A36" s="647"/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8"/>
      <c r="R36" s="649"/>
      <c r="S36" s="135"/>
      <c r="T36" s="554"/>
      <c r="U36" s="555"/>
      <c r="V36" s="555"/>
      <c r="W36" s="556"/>
      <c r="X36" s="149">
        <f>X35+1</f>
        <v>43251</v>
      </c>
      <c r="Y36" s="150">
        <f t="shared" si="1"/>
        <v>43251</v>
      </c>
      <c r="Z36" s="562" t="str">
        <f>VLOOKUP('H30ごみ収集計画'!P45,'小崎･大河内ルート'!$W$51:$X$65,2,0)</f>
        <v>   </v>
      </c>
      <c r="AA36" s="667"/>
      <c r="AB36" s="559"/>
      <c r="AC36" s="560"/>
      <c r="AD36" s="560"/>
      <c r="AE36" s="561"/>
      <c r="AF36" s="151">
        <f t="shared" si="15"/>
        <v>43312</v>
      </c>
      <c r="AG36" s="150">
        <f t="shared" si="3"/>
        <v>43312</v>
      </c>
      <c r="AH36" s="557" t="str">
        <f>VLOOKUP('H30ごみ収集計画'!AH45,'小崎･大河内ルート'!$W$51:$X$65,2,0)</f>
        <v>可燃ごみ</v>
      </c>
      <c r="AI36" s="695"/>
      <c r="AJ36" s="39"/>
      <c r="AK36" s="192">
        <f>AK35+1</f>
        <v>43343</v>
      </c>
      <c r="AL36" s="153">
        <f t="shared" si="4"/>
        <v>43343</v>
      </c>
      <c r="AM36" s="552" t="str">
        <f>VLOOKUP('H30ごみ収集計画'!AQ45,'小崎･大河内ルート'!$W$51:$X$65,2,0)</f>
        <v>   </v>
      </c>
      <c r="AN36" s="602"/>
      <c r="AO36" s="559"/>
      <c r="AP36" s="560"/>
      <c r="AQ36" s="560"/>
      <c r="AR36" s="560"/>
      <c r="AS36" s="151">
        <f t="shared" si="18"/>
        <v>43404</v>
      </c>
      <c r="AT36" s="153">
        <f t="shared" si="6"/>
        <v>43404</v>
      </c>
      <c r="AU36" s="564" t="str">
        <f>VLOOKUP('H30ごみ収集計画'!BI45,'小崎･大河内ルート'!$W$51:$X$65,2,0)</f>
        <v>   </v>
      </c>
      <c r="AV36" s="565"/>
      <c r="AW36" s="559"/>
      <c r="AX36" s="560"/>
      <c r="AY36" s="560"/>
      <c r="AZ36" s="566"/>
      <c r="BA36" s="191"/>
      <c r="BB36" s="192">
        <f>BB35+1</f>
        <v>43465</v>
      </c>
      <c r="BC36" s="153">
        <f t="shared" si="8"/>
        <v>43465</v>
      </c>
      <c r="BD36" s="552" t="s">
        <v>53</v>
      </c>
      <c r="BE36" s="602"/>
      <c r="BF36" s="152">
        <f t="shared" si="21"/>
        <v>43496</v>
      </c>
      <c r="BG36" s="153">
        <f t="shared" si="9"/>
        <v>43496</v>
      </c>
      <c r="BH36" s="552" t="str">
        <f>VLOOKUP('H30ごみ収集計画'!CJ45,'小崎･大河内ルート'!$W$51:$X$65,2,0)</f>
        <v>   </v>
      </c>
      <c r="BI36" s="602"/>
      <c r="BJ36" s="131"/>
      <c r="BK36" s="132"/>
      <c r="BL36" s="132"/>
      <c r="BM36" s="133"/>
      <c r="BN36" s="152">
        <f t="shared" si="23"/>
        <v>43555</v>
      </c>
      <c r="BO36" s="153">
        <f t="shared" si="11"/>
        <v>43555</v>
      </c>
      <c r="BP36" s="552" t="str">
        <f>VLOOKUP('H30ごみ収集計画'!DB45,'小崎･大河内ルート'!$W$51:$X$65,2,0)</f>
        <v>   </v>
      </c>
      <c r="BQ36" s="553"/>
      <c r="CA36" s="141"/>
      <c r="CB36" s="142"/>
      <c r="CC36" s="142"/>
      <c r="CD36" s="142"/>
      <c r="CE36" s="142"/>
      <c r="CF36" s="141"/>
      <c r="CG36" s="142"/>
      <c r="CH36" s="142"/>
      <c r="CI36" s="142"/>
      <c r="CJ36" s="142"/>
      <c r="CK36" s="141"/>
      <c r="CL36" s="142"/>
      <c r="CM36" s="142"/>
      <c r="CN36" s="142"/>
      <c r="CO36" s="142"/>
      <c r="CP36" s="141"/>
      <c r="CQ36" s="142"/>
      <c r="CR36" s="142"/>
      <c r="CS36" s="142"/>
      <c r="CT36" s="142"/>
      <c r="CU36" s="142"/>
      <c r="CV36" s="142"/>
    </row>
    <row r="37" spans="1:115" s="48" customFormat="1" ht="3" customHeight="1" thickTop="1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9"/>
      <c r="S37" s="135"/>
      <c r="T37" s="83"/>
      <c r="U37" s="84"/>
      <c r="Y37" s="83"/>
      <c r="AC37" s="118"/>
      <c r="AD37" s="118"/>
      <c r="AE37" s="118"/>
      <c r="AF37" s="118"/>
      <c r="AG37" s="118"/>
      <c r="AH37" s="118"/>
      <c r="AI37" s="118"/>
      <c r="AJ37" s="82"/>
      <c r="AK37" s="83"/>
      <c r="AL37" s="84"/>
      <c r="AP37" s="83"/>
      <c r="AT37" s="118"/>
      <c r="AU37" s="118"/>
      <c r="AV37" s="118"/>
      <c r="AW37" s="118"/>
      <c r="AX37" s="118"/>
      <c r="AY37" s="118"/>
      <c r="AZ37" s="118"/>
      <c r="BA37" s="82"/>
      <c r="BB37" s="624" t="s">
        <v>235</v>
      </c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118"/>
      <c r="BS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5"/>
      <c r="DB37" s="85"/>
      <c r="DC37" s="85"/>
      <c r="DD37" s="85"/>
      <c r="DE37" s="85"/>
      <c r="DH37" s="85"/>
      <c r="DI37" s="85"/>
      <c r="DJ37" s="85"/>
      <c r="DK37" s="85"/>
    </row>
    <row r="38" spans="1:115" s="48" customFormat="1" ht="19.5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  <c r="S38" s="135"/>
      <c r="T38" s="603" t="s">
        <v>35</v>
      </c>
      <c r="U38" s="604"/>
      <c r="V38" s="604"/>
      <c r="W38" s="605"/>
      <c r="X38" s="606" t="s">
        <v>108</v>
      </c>
      <c r="Y38" s="607"/>
      <c r="Z38" s="310" t="s">
        <v>110</v>
      </c>
      <c r="AA38" s="311"/>
      <c r="AB38" s="311"/>
      <c r="AC38" s="312"/>
      <c r="AD38" s="312"/>
      <c r="AE38" s="312"/>
      <c r="AF38" s="312"/>
      <c r="AG38" s="312"/>
      <c r="AH38" s="312"/>
      <c r="AI38" s="313"/>
      <c r="AJ38" s="103"/>
      <c r="AK38" s="107"/>
      <c r="AL38" s="623" t="s">
        <v>236</v>
      </c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117"/>
      <c r="BA38" s="103"/>
      <c r="BB38" s="626"/>
      <c r="BC38" s="626"/>
      <c r="BD38" s="626"/>
      <c r="BE38" s="626"/>
      <c r="BF38" s="626"/>
      <c r="BG38" s="626"/>
      <c r="BH38" s="626"/>
      <c r="BI38" s="626"/>
      <c r="BJ38" s="626"/>
      <c r="BK38" s="626"/>
      <c r="BL38" s="626"/>
      <c r="BM38" s="626"/>
      <c r="BN38" s="626"/>
      <c r="BO38" s="626"/>
      <c r="BP38" s="626"/>
      <c r="BQ38" s="117"/>
      <c r="BS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5"/>
      <c r="DB38" s="85"/>
      <c r="DC38" s="85"/>
      <c r="DD38" s="85"/>
      <c r="DE38" s="85"/>
      <c r="DH38" s="85"/>
      <c r="DI38" s="85"/>
      <c r="DJ38" s="85"/>
      <c r="DK38" s="85"/>
    </row>
    <row r="39" spans="1:115" s="48" customFormat="1" ht="15" customHeight="1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9"/>
      <c r="S39" s="103"/>
      <c r="T39" s="307"/>
      <c r="U39" s="308"/>
      <c r="V39" s="309"/>
      <c r="W39" s="309"/>
      <c r="Y39" s="83"/>
      <c r="Z39" s="314"/>
      <c r="AA39" s="315"/>
      <c r="AB39" s="315"/>
      <c r="AC39" s="316"/>
      <c r="AD39" s="316"/>
      <c r="AE39" s="316"/>
      <c r="AF39" s="316"/>
      <c r="AG39" s="316"/>
      <c r="AH39" s="316"/>
      <c r="AI39" s="316"/>
      <c r="AJ39" s="103"/>
      <c r="AK39" s="117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3"/>
      <c r="AW39" s="623"/>
      <c r="AX39" s="623"/>
      <c r="AY39" s="623"/>
      <c r="AZ39" s="117"/>
      <c r="BA39" s="103"/>
      <c r="BB39" s="626"/>
      <c r="BC39" s="626"/>
      <c r="BD39" s="626"/>
      <c r="BE39" s="626"/>
      <c r="BF39" s="626"/>
      <c r="BG39" s="626"/>
      <c r="BH39" s="626"/>
      <c r="BI39" s="626"/>
      <c r="BJ39" s="626"/>
      <c r="BK39" s="626"/>
      <c r="BL39" s="626"/>
      <c r="BM39" s="626"/>
      <c r="BN39" s="626"/>
      <c r="BO39" s="626"/>
      <c r="BP39" s="626"/>
      <c r="BQ39" s="117"/>
      <c r="BS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5"/>
      <c r="DB39" s="85"/>
      <c r="DC39" s="85"/>
      <c r="DD39" s="85"/>
      <c r="DE39" s="85"/>
      <c r="DH39" s="85"/>
      <c r="DI39" s="85"/>
      <c r="DJ39" s="85"/>
      <c r="DK39" s="85"/>
    </row>
    <row r="40" spans="1:115" s="48" customFormat="1" ht="19.5" customHeight="1">
      <c r="A40" s="650"/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2"/>
      <c r="S40" s="103"/>
      <c r="T40" s="474" t="s">
        <v>34</v>
      </c>
      <c r="U40" s="475"/>
      <c r="V40" s="475"/>
      <c r="W40" s="476"/>
      <c r="X40" s="575" t="s">
        <v>108</v>
      </c>
      <c r="Y40" s="575"/>
      <c r="Z40" s="596" t="s">
        <v>111</v>
      </c>
      <c r="AA40" s="597"/>
      <c r="AB40" s="597"/>
      <c r="AC40" s="597"/>
      <c r="AD40" s="597"/>
      <c r="AE40" s="597"/>
      <c r="AF40" s="597"/>
      <c r="AG40" s="597"/>
      <c r="AH40" s="597"/>
      <c r="AI40" s="598"/>
      <c r="AJ40" s="103"/>
      <c r="AK40" s="117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117"/>
      <c r="BA40" s="103"/>
      <c r="BB40" s="501" t="s">
        <v>219</v>
      </c>
      <c r="BC40" s="501"/>
      <c r="BD40" s="501"/>
      <c r="BE40" s="501"/>
      <c r="BF40" s="501" t="s">
        <v>230</v>
      </c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S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5"/>
      <c r="DB40" s="85"/>
      <c r="DC40" s="85"/>
      <c r="DD40" s="85"/>
      <c r="DE40" s="85"/>
      <c r="DH40" s="85"/>
      <c r="DI40" s="85"/>
      <c r="DJ40" s="85"/>
      <c r="DK40" s="85"/>
    </row>
    <row r="41" spans="1:115" s="48" customFormat="1" ht="19.5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03"/>
      <c r="T41" s="671"/>
      <c r="U41" s="672"/>
      <c r="V41" s="672"/>
      <c r="W41" s="673"/>
      <c r="X41" s="575"/>
      <c r="Y41" s="575"/>
      <c r="Z41" s="668"/>
      <c r="AA41" s="669"/>
      <c r="AB41" s="669"/>
      <c r="AC41" s="669"/>
      <c r="AD41" s="669"/>
      <c r="AE41" s="669"/>
      <c r="AF41" s="669"/>
      <c r="AG41" s="669"/>
      <c r="AH41" s="669"/>
      <c r="AI41" s="670"/>
      <c r="AJ41" s="103"/>
      <c r="AK41" s="112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106"/>
      <c r="BA41" s="103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S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5"/>
      <c r="DB41" s="85"/>
      <c r="DC41" s="85"/>
      <c r="DD41" s="85"/>
      <c r="DE41" s="85"/>
      <c r="DH41" s="85"/>
      <c r="DI41" s="85"/>
      <c r="DJ41" s="85"/>
      <c r="DK41" s="85"/>
    </row>
    <row r="42" spans="1:115" s="48" customFormat="1" ht="19.5" customHeight="1">
      <c r="A42" s="644" t="s">
        <v>240</v>
      </c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6"/>
      <c r="S42" s="103"/>
      <c r="T42" s="671"/>
      <c r="U42" s="672"/>
      <c r="V42" s="672"/>
      <c r="W42" s="673"/>
      <c r="X42" s="575"/>
      <c r="Y42" s="575"/>
      <c r="Z42" s="668" t="s">
        <v>107</v>
      </c>
      <c r="AA42" s="669"/>
      <c r="AB42" s="669"/>
      <c r="AC42" s="669"/>
      <c r="AD42" s="669"/>
      <c r="AE42" s="669"/>
      <c r="AF42" s="669"/>
      <c r="AG42" s="669"/>
      <c r="AH42" s="669"/>
      <c r="AI42" s="670"/>
      <c r="AJ42" s="103"/>
      <c r="AK42" s="107"/>
      <c r="AL42" s="119"/>
      <c r="AM42" s="119"/>
      <c r="AN42" s="114"/>
      <c r="AO42" s="107"/>
      <c r="AP42" s="108"/>
      <c r="AQ42" s="104"/>
      <c r="AR42" s="105"/>
      <c r="AS42" s="105"/>
      <c r="AT42" s="106"/>
      <c r="AU42" s="106"/>
      <c r="AV42" s="106"/>
      <c r="AW42" s="106"/>
      <c r="AX42" s="106"/>
      <c r="AY42" s="106"/>
      <c r="AZ42" s="106"/>
      <c r="BA42" s="103"/>
      <c r="BB42" s="501"/>
      <c r="BC42" s="501"/>
      <c r="BD42" s="501"/>
      <c r="BE42" s="501"/>
      <c r="BF42" s="502" t="s">
        <v>231</v>
      </c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S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5"/>
      <c r="DB42" s="85"/>
      <c r="DC42" s="85"/>
      <c r="DD42" s="85"/>
      <c r="DE42" s="85"/>
      <c r="DH42" s="85"/>
      <c r="DI42" s="85"/>
      <c r="DJ42" s="85"/>
      <c r="DK42" s="85"/>
    </row>
    <row r="43" spans="1:115" s="48" customFormat="1" ht="19.5" customHeight="1">
      <c r="A43" s="647"/>
      <c r="B43" s="648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9"/>
      <c r="S43" s="103"/>
      <c r="T43" s="477"/>
      <c r="U43" s="478"/>
      <c r="V43" s="478"/>
      <c r="W43" s="479"/>
      <c r="X43" s="575"/>
      <c r="Y43" s="575"/>
      <c r="Z43" s="599"/>
      <c r="AA43" s="600"/>
      <c r="AB43" s="600"/>
      <c r="AC43" s="600"/>
      <c r="AD43" s="600"/>
      <c r="AE43" s="600"/>
      <c r="AF43" s="600"/>
      <c r="AG43" s="600"/>
      <c r="AH43" s="600"/>
      <c r="AI43" s="601"/>
      <c r="AJ43" s="103"/>
      <c r="AK43" s="576" t="s">
        <v>217</v>
      </c>
      <c r="AL43" s="577"/>
      <c r="AM43" s="577"/>
      <c r="AN43" s="503" t="s">
        <v>237</v>
      </c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4"/>
      <c r="AZ43" s="326"/>
      <c r="BA43" s="103"/>
      <c r="BB43" s="501"/>
      <c r="BC43" s="501"/>
      <c r="BD43" s="501"/>
      <c r="BE43" s="501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S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5"/>
      <c r="DB43" s="85"/>
      <c r="DC43" s="85"/>
      <c r="DD43" s="85"/>
      <c r="DE43" s="85"/>
      <c r="DH43" s="85"/>
      <c r="DI43" s="85"/>
      <c r="DJ43" s="85"/>
      <c r="DK43" s="85"/>
    </row>
    <row r="44" spans="1:115" s="48" customFormat="1" ht="15" customHeight="1">
      <c r="A44" s="647"/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9"/>
      <c r="S44" s="103"/>
      <c r="T44" s="307"/>
      <c r="U44" s="308"/>
      <c r="V44" s="309"/>
      <c r="W44" s="309"/>
      <c r="Y44" s="83"/>
      <c r="Z44" s="314"/>
      <c r="AA44" s="315"/>
      <c r="AB44" s="315"/>
      <c r="AC44" s="316"/>
      <c r="AD44" s="316"/>
      <c r="AE44" s="316"/>
      <c r="AF44" s="316"/>
      <c r="AG44" s="316"/>
      <c r="AH44" s="316"/>
      <c r="AI44" s="316"/>
      <c r="AJ44" s="103"/>
      <c r="AK44" s="578"/>
      <c r="AL44" s="579"/>
      <c r="AM44" s="579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3"/>
      <c r="AZ44" s="326"/>
      <c r="BA44" s="103"/>
      <c r="BS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5"/>
      <c r="DB44" s="85"/>
      <c r="DC44" s="85"/>
      <c r="DD44" s="85"/>
      <c r="DE44" s="85"/>
      <c r="DH44" s="85"/>
      <c r="DI44" s="85"/>
      <c r="DJ44" s="85"/>
      <c r="DK44" s="85"/>
    </row>
    <row r="45" spans="1:115" s="48" customFormat="1" ht="19.5" customHeight="1">
      <c r="A45" s="647"/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103"/>
      <c r="T45" s="569" t="s">
        <v>116</v>
      </c>
      <c r="U45" s="570"/>
      <c r="V45" s="570"/>
      <c r="W45" s="571"/>
      <c r="X45" s="480" t="s">
        <v>108</v>
      </c>
      <c r="Y45" s="575"/>
      <c r="Z45" s="317" t="s">
        <v>216</v>
      </c>
      <c r="AA45" s="318"/>
      <c r="AB45" s="318"/>
      <c r="AC45" s="319"/>
      <c r="AD45" s="319"/>
      <c r="AE45" s="319"/>
      <c r="AF45" s="319"/>
      <c r="AG45" s="319"/>
      <c r="AH45" s="319"/>
      <c r="AI45" s="320"/>
      <c r="AJ45" s="103"/>
      <c r="AK45" s="578"/>
      <c r="AL45" s="579"/>
      <c r="AM45" s="579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3"/>
      <c r="AZ45" s="326"/>
      <c r="BA45" s="103"/>
      <c r="BS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5"/>
      <c r="DB45" s="85"/>
      <c r="DC45" s="85"/>
      <c r="DD45" s="85"/>
      <c r="DE45" s="85"/>
      <c r="DH45" s="85"/>
      <c r="DI45" s="85"/>
      <c r="DJ45" s="85"/>
      <c r="DK45" s="85"/>
    </row>
    <row r="46" spans="1:115" s="48" customFormat="1" ht="19.5" customHeight="1">
      <c r="A46" s="647"/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9"/>
      <c r="S46" s="103"/>
      <c r="T46" s="572"/>
      <c r="U46" s="573"/>
      <c r="V46" s="573"/>
      <c r="W46" s="574"/>
      <c r="X46" s="480"/>
      <c r="Y46" s="575"/>
      <c r="Z46" s="321" t="s">
        <v>117</v>
      </c>
      <c r="AA46" s="322"/>
      <c r="AB46" s="322"/>
      <c r="AC46" s="323"/>
      <c r="AD46" s="323"/>
      <c r="AE46" s="323"/>
      <c r="AF46" s="323"/>
      <c r="AG46" s="323"/>
      <c r="AH46" s="323"/>
      <c r="AI46" s="324"/>
      <c r="AJ46" s="103"/>
      <c r="AK46" s="488" t="s">
        <v>218</v>
      </c>
      <c r="AL46" s="489"/>
      <c r="AM46" s="489"/>
      <c r="AN46" s="492" t="s">
        <v>238</v>
      </c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3"/>
      <c r="AZ46" s="326"/>
      <c r="BA46" s="103"/>
      <c r="BB46" s="496" t="s">
        <v>241</v>
      </c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S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5"/>
      <c r="DB46" s="85"/>
      <c r="DC46" s="85"/>
      <c r="DD46" s="85"/>
      <c r="DE46" s="85"/>
      <c r="DH46" s="85"/>
      <c r="DI46" s="85"/>
      <c r="DJ46" s="85"/>
      <c r="DK46" s="85"/>
    </row>
    <row r="47" spans="1:115" s="48" customFormat="1" ht="15" customHeight="1">
      <c r="A47" s="647"/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9"/>
      <c r="S47" s="103"/>
      <c r="T47" s="307"/>
      <c r="U47" s="308"/>
      <c r="V47" s="309"/>
      <c r="W47" s="309"/>
      <c r="Y47" s="83"/>
      <c r="Z47" s="314"/>
      <c r="AA47" s="315"/>
      <c r="AB47" s="315"/>
      <c r="AC47" s="316"/>
      <c r="AD47" s="316"/>
      <c r="AE47" s="316"/>
      <c r="AF47" s="316"/>
      <c r="AG47" s="316"/>
      <c r="AH47" s="316"/>
      <c r="AI47" s="316"/>
      <c r="AJ47" s="103"/>
      <c r="AK47" s="488"/>
      <c r="AL47" s="489"/>
      <c r="AM47" s="489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3"/>
      <c r="AZ47" s="326"/>
      <c r="BA47" s="103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S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5"/>
      <c r="DB47" s="85"/>
      <c r="DC47" s="85"/>
      <c r="DD47" s="85"/>
      <c r="DE47" s="85"/>
      <c r="DH47" s="85"/>
      <c r="DI47" s="85"/>
      <c r="DJ47" s="85"/>
      <c r="DK47" s="85"/>
    </row>
    <row r="48" spans="1:115" s="48" customFormat="1" ht="19.5" customHeight="1">
      <c r="A48" s="650"/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2"/>
      <c r="S48" s="103"/>
      <c r="T48" s="654" t="s">
        <v>106</v>
      </c>
      <c r="U48" s="655"/>
      <c r="V48" s="655"/>
      <c r="W48" s="656"/>
      <c r="X48" s="575" t="s">
        <v>108</v>
      </c>
      <c r="Y48" s="575"/>
      <c r="Z48" s="596" t="s">
        <v>109</v>
      </c>
      <c r="AA48" s="597"/>
      <c r="AB48" s="597"/>
      <c r="AC48" s="597"/>
      <c r="AD48" s="597"/>
      <c r="AE48" s="597"/>
      <c r="AF48" s="597"/>
      <c r="AG48" s="597"/>
      <c r="AH48" s="597"/>
      <c r="AI48" s="598"/>
      <c r="AJ48" s="103"/>
      <c r="AK48" s="490"/>
      <c r="AL48" s="491"/>
      <c r="AM48" s="491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5"/>
      <c r="AZ48" s="326"/>
      <c r="BA48" s="103"/>
      <c r="BB48" s="496"/>
      <c r="BC48" s="496"/>
      <c r="BD48" s="496"/>
      <c r="BE48" s="496"/>
      <c r="BF48" s="496"/>
      <c r="BG48" s="496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S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5"/>
      <c r="DB48" s="85"/>
      <c r="DC48" s="85"/>
      <c r="DD48" s="85"/>
      <c r="DE48" s="85"/>
      <c r="DH48" s="85"/>
      <c r="DI48" s="85"/>
      <c r="DJ48" s="85"/>
      <c r="DK48" s="85"/>
    </row>
    <row r="49" spans="19:79" ht="24" customHeight="1">
      <c r="S49" s="103"/>
      <c r="T49" s="657"/>
      <c r="U49" s="658"/>
      <c r="V49" s="658"/>
      <c r="W49" s="659"/>
      <c r="X49" s="575"/>
      <c r="Y49" s="575"/>
      <c r="Z49" s="599"/>
      <c r="AA49" s="600"/>
      <c r="AB49" s="600"/>
      <c r="AC49" s="600"/>
      <c r="AD49" s="600"/>
      <c r="AE49" s="600"/>
      <c r="AF49" s="600"/>
      <c r="AG49" s="600"/>
      <c r="AH49" s="600"/>
      <c r="AI49" s="601"/>
      <c r="AJ49" s="103"/>
      <c r="AK49" s="327"/>
      <c r="AL49" s="327"/>
      <c r="AM49" s="327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103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2:79" ht="18.75">
      <c r="L50" s="30"/>
      <c r="M50" s="30"/>
      <c r="AD50" s="30"/>
      <c r="AE50" s="30"/>
      <c r="AI50" s="21"/>
      <c r="AJ50" s="21"/>
      <c r="AU50" s="30"/>
      <c r="AV50" s="30"/>
      <c r="AZ50" s="21"/>
      <c r="BB50" s="29"/>
      <c r="BC50" s="2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5:79" ht="18.75">
      <c r="E51" s="157"/>
      <c r="F51" s="158"/>
      <c r="L51" s="30"/>
      <c r="M51" s="30"/>
      <c r="W51" s="33" t="s">
        <v>36</v>
      </c>
      <c r="X51" s="35" t="s">
        <v>52</v>
      </c>
      <c r="AD51" s="30"/>
      <c r="AE51" s="30"/>
      <c r="AI51" s="21"/>
      <c r="AJ51" s="21"/>
      <c r="AW51" s="30"/>
      <c r="AX51" s="30"/>
      <c r="AY51" s="30"/>
      <c r="AZ51" s="21"/>
      <c r="BA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5:79" ht="18.75">
      <c r="E52" s="157"/>
      <c r="F52" s="157"/>
      <c r="N52" s="30"/>
      <c r="O52" s="30"/>
      <c r="P52" s="30"/>
      <c r="W52" s="33" t="s">
        <v>37</v>
      </c>
      <c r="X52" s="33" t="s">
        <v>35</v>
      </c>
      <c r="AF52" s="30"/>
      <c r="AG52" s="30"/>
      <c r="AH52" s="30"/>
      <c r="AI52" s="21"/>
      <c r="AJ52" s="21"/>
      <c r="AW52" s="30"/>
      <c r="AX52" s="30"/>
      <c r="AY52" s="30"/>
      <c r="AZ52" s="21"/>
      <c r="BA52" s="21"/>
      <c r="BL52" s="30"/>
      <c r="BM52" s="30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5:79" ht="18.75">
      <c r="E53" s="158"/>
      <c r="F53" s="157"/>
      <c r="N53" s="30"/>
      <c r="O53" s="30"/>
      <c r="P53" s="30"/>
      <c r="W53" s="35" t="s">
        <v>70</v>
      </c>
      <c r="X53" s="33" t="s">
        <v>34</v>
      </c>
      <c r="AF53" s="30"/>
      <c r="AG53" s="30"/>
      <c r="AH53" s="30"/>
      <c r="AI53" s="21"/>
      <c r="AJ53" s="21"/>
      <c r="AW53" s="30"/>
      <c r="AX53" s="30"/>
      <c r="AY53" s="30"/>
      <c r="AZ53" s="21"/>
      <c r="BA53" s="21"/>
      <c r="BL53" s="30"/>
      <c r="BM53" s="30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5:79" ht="18.75">
      <c r="E54" s="158"/>
      <c r="F54" s="157"/>
      <c r="N54" s="30"/>
      <c r="O54" s="30"/>
      <c r="P54" s="30"/>
      <c r="W54" s="35"/>
      <c r="X54" s="33"/>
      <c r="AF54" s="30"/>
      <c r="AG54" s="30"/>
      <c r="AH54" s="30"/>
      <c r="AI54" s="21"/>
      <c r="AJ54" s="21"/>
      <c r="AW54" s="30"/>
      <c r="AX54" s="30"/>
      <c r="AY54" s="30"/>
      <c r="AZ54" s="21"/>
      <c r="BA54" s="21"/>
      <c r="BN54" s="30"/>
      <c r="BO54" s="30"/>
      <c r="BP54" s="30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5:79" ht="18.75">
      <c r="E55" s="158"/>
      <c r="F55" s="158"/>
      <c r="N55" s="30"/>
      <c r="O55" s="30"/>
      <c r="P55" s="30"/>
      <c r="W55" s="35"/>
      <c r="X55" s="33"/>
      <c r="AF55" s="30"/>
      <c r="AG55" s="30"/>
      <c r="AH55" s="30"/>
      <c r="AI55" s="21"/>
      <c r="AJ55" s="21"/>
      <c r="AV55" s="23"/>
      <c r="AZ55" s="21"/>
      <c r="BA55" s="21"/>
      <c r="BN55" s="30"/>
      <c r="BO55" s="30"/>
      <c r="BP55" s="30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5:79" ht="18.75">
      <c r="E56" s="157"/>
      <c r="F56" s="158"/>
      <c r="M56" s="159"/>
      <c r="W56" s="33" t="s">
        <v>38</v>
      </c>
      <c r="X56" s="35" t="s">
        <v>116</v>
      </c>
      <c r="AE56" s="23"/>
      <c r="AI56" s="21"/>
      <c r="AJ56" s="21"/>
      <c r="AV56" s="22"/>
      <c r="AZ56" s="21"/>
      <c r="BA56" s="21"/>
      <c r="BN56" s="30"/>
      <c r="BO56" s="30"/>
      <c r="BP56" s="30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5:79" ht="18.75">
      <c r="E57" s="160"/>
      <c r="F57" s="157"/>
      <c r="M57" s="161"/>
      <c r="W57" s="81" t="s">
        <v>105</v>
      </c>
      <c r="X57" s="33" t="s">
        <v>51</v>
      </c>
      <c r="AE57" s="22"/>
      <c r="AI57" s="21"/>
      <c r="AJ57" s="21"/>
      <c r="AV57" s="22"/>
      <c r="AW57" s="23"/>
      <c r="AX57" s="23"/>
      <c r="AY57" s="23"/>
      <c r="AZ57" s="21"/>
      <c r="BA57" s="21"/>
      <c r="BN57" s="30"/>
      <c r="BO57" s="30"/>
      <c r="BP57" s="30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5:79" ht="17.25">
      <c r="E58" s="157"/>
      <c r="F58" s="157"/>
      <c r="M58" s="161"/>
      <c r="N58" s="159"/>
      <c r="O58" s="159"/>
      <c r="P58" s="159"/>
      <c r="W58" s="33">
        <v>0</v>
      </c>
      <c r="X58" s="33" t="s">
        <v>39</v>
      </c>
      <c r="AE58" s="22"/>
      <c r="AF58" s="23"/>
      <c r="AG58" s="23"/>
      <c r="AH58" s="23"/>
      <c r="AI58" s="21"/>
      <c r="AJ58" s="21"/>
      <c r="AU58" s="32"/>
      <c r="AV58" s="32"/>
      <c r="AW58" s="22"/>
      <c r="AX58" s="22"/>
      <c r="AY58" s="22"/>
      <c r="AZ58" s="21"/>
      <c r="BA58" s="21"/>
      <c r="BM58" s="23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5:79" ht="17.25">
      <c r="E59" s="157"/>
      <c r="F59" s="162"/>
      <c r="L59" s="32"/>
      <c r="M59" s="32"/>
      <c r="N59" s="161"/>
      <c r="O59" s="161"/>
      <c r="P59" s="161"/>
      <c r="W59" s="33" t="s">
        <v>40</v>
      </c>
      <c r="X59" s="34" t="s">
        <v>40</v>
      </c>
      <c r="AD59" s="32"/>
      <c r="AE59" s="32"/>
      <c r="AF59" s="22"/>
      <c r="AG59" s="22"/>
      <c r="AH59" s="22"/>
      <c r="AI59" s="21"/>
      <c r="AJ59" s="21"/>
      <c r="AV59" s="32"/>
      <c r="AW59" s="22"/>
      <c r="AX59" s="22"/>
      <c r="AY59" s="22"/>
      <c r="AZ59" s="21"/>
      <c r="BA59" s="21"/>
      <c r="BM59" s="22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5:79" ht="17.25">
      <c r="E60" s="157"/>
      <c r="F60" s="162"/>
      <c r="M60" s="32"/>
      <c r="N60" s="161"/>
      <c r="O60" s="161"/>
      <c r="P60" s="161"/>
      <c r="W60" s="33" t="s">
        <v>41</v>
      </c>
      <c r="X60" s="34" t="s">
        <v>41</v>
      </c>
      <c r="AE60" s="32"/>
      <c r="AF60" s="22"/>
      <c r="AG60" s="22"/>
      <c r="AH60" s="22"/>
      <c r="AI60" s="21"/>
      <c r="AJ60" s="21"/>
      <c r="AV60" s="32"/>
      <c r="AW60" s="22"/>
      <c r="AX60" s="22"/>
      <c r="AY60" s="22"/>
      <c r="AZ60" s="21"/>
      <c r="BA60" s="21"/>
      <c r="BM60" s="22"/>
      <c r="BN60" s="23"/>
      <c r="BO60" s="23"/>
      <c r="BP60" s="23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5:79" ht="17.25">
      <c r="E61" s="157"/>
      <c r="F61" s="162"/>
      <c r="M61" s="32"/>
      <c r="N61" s="161"/>
      <c r="O61" s="161"/>
      <c r="P61" s="161"/>
      <c r="W61" s="33" t="s">
        <v>42</v>
      </c>
      <c r="X61" s="34" t="s">
        <v>42</v>
      </c>
      <c r="AE61" s="32"/>
      <c r="AF61" s="22"/>
      <c r="AG61" s="22"/>
      <c r="AH61" s="22"/>
      <c r="AI61" s="21"/>
      <c r="AJ61" s="21"/>
      <c r="AV61" s="32"/>
      <c r="AW61" s="32"/>
      <c r="AX61" s="32"/>
      <c r="AY61" s="32"/>
      <c r="AZ61" s="21"/>
      <c r="BA61" s="21"/>
      <c r="BL61" s="32"/>
      <c r="BM61" s="32"/>
      <c r="BN61" s="22"/>
      <c r="BO61" s="22"/>
      <c r="BP61" s="22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5:79" ht="17.25">
      <c r="E62" s="157"/>
      <c r="F62" s="162"/>
      <c r="M62" s="32"/>
      <c r="N62" s="32"/>
      <c r="O62" s="32"/>
      <c r="P62" s="32"/>
      <c r="W62" s="33" t="s">
        <v>43</v>
      </c>
      <c r="X62" s="34" t="s">
        <v>43</v>
      </c>
      <c r="AE62" s="32"/>
      <c r="AF62" s="32"/>
      <c r="AG62" s="32"/>
      <c r="AH62" s="32"/>
      <c r="AI62" s="21"/>
      <c r="AJ62" s="21"/>
      <c r="AV62" s="23"/>
      <c r="AW62" s="32"/>
      <c r="AX62" s="32"/>
      <c r="AY62" s="32"/>
      <c r="AZ62" s="21"/>
      <c r="BA62" s="21"/>
      <c r="BM62" s="32"/>
      <c r="BN62" s="22"/>
      <c r="BO62" s="22"/>
      <c r="BP62" s="22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5:79" ht="17.25">
      <c r="E63" s="157"/>
      <c r="F63" s="162"/>
      <c r="M63" s="159"/>
      <c r="N63" s="32"/>
      <c r="O63" s="32"/>
      <c r="P63" s="32"/>
      <c r="W63" s="33" t="s">
        <v>44</v>
      </c>
      <c r="X63" s="34" t="s">
        <v>33</v>
      </c>
      <c r="AE63" s="23"/>
      <c r="AF63" s="32"/>
      <c r="AG63" s="32"/>
      <c r="AH63" s="32"/>
      <c r="AI63" s="21"/>
      <c r="AJ63" s="21"/>
      <c r="AV63" s="20"/>
      <c r="AW63" s="32"/>
      <c r="AX63" s="32"/>
      <c r="AY63" s="32"/>
      <c r="AZ63" s="21"/>
      <c r="BA63" s="21"/>
      <c r="BM63" s="32"/>
      <c r="BN63" s="22"/>
      <c r="BO63" s="22"/>
      <c r="BP63" s="22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5:79" ht="17.25">
      <c r="E64" s="157"/>
      <c r="F64" s="162"/>
      <c r="M64" s="163"/>
      <c r="N64" s="32"/>
      <c r="O64" s="32"/>
      <c r="P64" s="32"/>
      <c r="W64" s="33" t="s">
        <v>45</v>
      </c>
      <c r="X64" s="34" t="s">
        <v>45</v>
      </c>
      <c r="AE64" s="20"/>
      <c r="AF64" s="32"/>
      <c r="AG64" s="32"/>
      <c r="AH64" s="32"/>
      <c r="AI64" s="21"/>
      <c r="AJ64" s="21"/>
      <c r="AV64" s="20"/>
      <c r="AW64" s="23"/>
      <c r="AX64" s="23"/>
      <c r="AY64" s="23"/>
      <c r="AZ64" s="21"/>
      <c r="BA64" s="21"/>
      <c r="BM64" s="32"/>
      <c r="BN64" s="32"/>
      <c r="BO64" s="32"/>
      <c r="BP64" s="32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5:79" ht="17.25">
      <c r="E65" s="158"/>
      <c r="F65" s="164"/>
      <c r="M65" s="163"/>
      <c r="N65" s="159"/>
      <c r="O65" s="159"/>
      <c r="P65" s="159"/>
      <c r="W65" s="35"/>
      <c r="X65" s="36"/>
      <c r="AE65" s="20"/>
      <c r="AF65" s="23"/>
      <c r="AG65" s="23"/>
      <c r="AH65" s="23"/>
      <c r="AI65" s="21"/>
      <c r="AJ65" s="21"/>
      <c r="AV65" s="20"/>
      <c r="AW65" s="20"/>
      <c r="AX65" s="20"/>
      <c r="AY65" s="20"/>
      <c r="AZ65" s="21"/>
      <c r="BA65" s="21"/>
      <c r="BM65" s="23"/>
      <c r="BN65" s="32"/>
      <c r="BO65" s="32"/>
      <c r="BP65" s="32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3:79" ht="17.25">
      <c r="M66" s="163"/>
      <c r="N66" s="163"/>
      <c r="O66" s="163"/>
      <c r="P66" s="163"/>
      <c r="AE66" s="20"/>
      <c r="AF66" s="20"/>
      <c r="AG66" s="20"/>
      <c r="AH66" s="20"/>
      <c r="AI66" s="21"/>
      <c r="AJ66" s="21"/>
      <c r="AV66" s="20"/>
      <c r="AW66" s="20"/>
      <c r="AX66" s="20"/>
      <c r="AY66" s="20"/>
      <c r="AZ66" s="21"/>
      <c r="BA66" s="21"/>
      <c r="BM66" s="20"/>
      <c r="BN66" s="32"/>
      <c r="BO66" s="32"/>
      <c r="BP66" s="32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3:79" ht="17.25">
      <c r="M67" s="163"/>
      <c r="N67" s="163"/>
      <c r="O67" s="163"/>
      <c r="P67" s="163"/>
      <c r="AE67" s="20"/>
      <c r="AF67" s="20"/>
      <c r="AG67" s="20"/>
      <c r="AH67" s="20"/>
      <c r="AI67" s="21"/>
      <c r="AJ67" s="21"/>
      <c r="AU67" s="32"/>
      <c r="AV67" s="32"/>
      <c r="AW67" s="20"/>
      <c r="AX67" s="20"/>
      <c r="AY67" s="20"/>
      <c r="AZ67" s="21"/>
      <c r="BA67" s="21"/>
      <c r="BM67" s="20"/>
      <c r="BN67" s="23"/>
      <c r="BO67" s="23"/>
      <c r="BP67" s="23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2:79" ht="17.25">
      <c r="L68" s="32"/>
      <c r="M68" s="32"/>
      <c r="N68" s="163"/>
      <c r="O68" s="163"/>
      <c r="P68" s="163"/>
      <c r="AD68" s="32"/>
      <c r="AE68" s="32"/>
      <c r="AF68" s="20"/>
      <c r="AG68" s="20"/>
      <c r="AH68" s="20"/>
      <c r="AI68" s="21"/>
      <c r="AJ68" s="21"/>
      <c r="AU68" s="567"/>
      <c r="AV68" s="32"/>
      <c r="AW68" s="20"/>
      <c r="AX68" s="20"/>
      <c r="AY68" s="20"/>
      <c r="AZ68" s="21"/>
      <c r="BA68" s="21"/>
      <c r="BM68" s="20"/>
      <c r="BN68" s="20"/>
      <c r="BO68" s="20"/>
      <c r="BP68" s="20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2:79" ht="17.25">
      <c r="L69" s="567"/>
      <c r="M69" s="32"/>
      <c r="N69" s="163"/>
      <c r="O69" s="163"/>
      <c r="P69" s="163"/>
      <c r="AD69" s="567"/>
      <c r="AE69" s="32"/>
      <c r="AF69" s="20"/>
      <c r="AG69" s="20"/>
      <c r="AH69" s="20"/>
      <c r="AI69" s="21"/>
      <c r="AJ69" s="21"/>
      <c r="AU69" s="567"/>
      <c r="AV69" s="32"/>
      <c r="AW69" s="32"/>
      <c r="AX69" s="32"/>
      <c r="AY69" s="32"/>
      <c r="AZ69" s="21"/>
      <c r="BA69" s="21"/>
      <c r="BM69" s="20"/>
      <c r="BN69" s="20"/>
      <c r="BO69" s="20"/>
      <c r="BP69" s="20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2:79" ht="17.25">
      <c r="L70" s="567"/>
      <c r="M70" s="32"/>
      <c r="N70" s="32"/>
      <c r="O70" s="32"/>
      <c r="P70" s="32"/>
      <c r="AD70" s="567"/>
      <c r="AE70" s="32"/>
      <c r="AF70" s="32"/>
      <c r="AG70" s="32"/>
      <c r="AH70" s="32"/>
      <c r="AI70" s="21"/>
      <c r="AJ70" s="21"/>
      <c r="AU70" s="23"/>
      <c r="AV70" s="23"/>
      <c r="AW70" s="32"/>
      <c r="AX70" s="32"/>
      <c r="AY70" s="32"/>
      <c r="AZ70" s="21"/>
      <c r="BA70" s="21"/>
      <c r="BL70" s="32"/>
      <c r="BM70" s="32"/>
      <c r="BN70" s="20"/>
      <c r="BO70" s="20"/>
      <c r="BP70" s="20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2:79" ht="17.25">
      <c r="L71" s="159"/>
      <c r="M71" s="159"/>
      <c r="N71" s="32"/>
      <c r="O71" s="32"/>
      <c r="P71" s="32"/>
      <c r="AD71" s="23"/>
      <c r="AE71" s="23"/>
      <c r="AF71" s="32"/>
      <c r="AG71" s="32"/>
      <c r="AH71" s="32"/>
      <c r="AI71" s="21"/>
      <c r="AJ71" s="21"/>
      <c r="AU71" s="22"/>
      <c r="AV71" s="22"/>
      <c r="AW71" s="32"/>
      <c r="AX71" s="32"/>
      <c r="AY71" s="32"/>
      <c r="AZ71" s="21"/>
      <c r="BA71" s="21"/>
      <c r="BL71" s="567"/>
      <c r="BM71" s="32"/>
      <c r="BN71" s="20"/>
      <c r="BO71" s="20"/>
      <c r="BP71" s="20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2:79" ht="17.25">
      <c r="L72" s="161"/>
      <c r="M72" s="161"/>
      <c r="N72" s="32"/>
      <c r="O72" s="32"/>
      <c r="P72" s="32"/>
      <c r="AD72" s="22"/>
      <c r="AE72" s="22"/>
      <c r="AF72" s="32"/>
      <c r="AG72" s="32"/>
      <c r="AH72" s="32"/>
      <c r="AI72" s="21"/>
      <c r="AJ72" s="21"/>
      <c r="AU72" s="22"/>
      <c r="AV72" s="22"/>
      <c r="AW72" s="23"/>
      <c r="AX72" s="23"/>
      <c r="AY72" s="23"/>
      <c r="AZ72" s="21"/>
      <c r="BA72" s="21"/>
      <c r="BL72" s="567"/>
      <c r="BM72" s="32"/>
      <c r="BN72" s="32"/>
      <c r="BO72" s="32"/>
      <c r="BP72" s="32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2:79" ht="17.25">
      <c r="L73" s="161"/>
      <c r="M73" s="161"/>
      <c r="N73" s="159"/>
      <c r="O73" s="159"/>
      <c r="P73" s="159"/>
      <c r="AD73" s="22"/>
      <c r="AE73" s="22"/>
      <c r="AF73" s="23"/>
      <c r="AG73" s="23"/>
      <c r="AH73" s="23"/>
      <c r="AI73" s="21"/>
      <c r="AJ73" s="21"/>
      <c r="AU73" s="32"/>
      <c r="AV73" s="32"/>
      <c r="AW73" s="22"/>
      <c r="AX73" s="22"/>
      <c r="AY73" s="22"/>
      <c r="AZ73" s="21"/>
      <c r="BA73" s="21"/>
      <c r="BL73" s="23"/>
      <c r="BM73" s="23"/>
      <c r="BN73" s="32"/>
      <c r="BO73" s="32"/>
      <c r="BP73" s="32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2:79" ht="17.25">
      <c r="L74" s="32"/>
      <c r="M74" s="32"/>
      <c r="N74" s="161"/>
      <c r="O74" s="161"/>
      <c r="P74" s="161"/>
      <c r="AD74" s="32"/>
      <c r="AE74" s="32"/>
      <c r="AF74" s="22"/>
      <c r="AG74" s="22"/>
      <c r="AH74" s="22"/>
      <c r="AI74" s="21"/>
      <c r="AJ74" s="21"/>
      <c r="AW74" s="22"/>
      <c r="AX74" s="22"/>
      <c r="AY74" s="22"/>
      <c r="AZ74" s="21"/>
      <c r="BA74" s="21"/>
      <c r="BL74" s="22"/>
      <c r="BM74" s="22"/>
      <c r="BN74" s="32"/>
      <c r="BO74" s="32"/>
      <c r="BP74" s="32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4:79" ht="17.25">
      <c r="N75" s="161"/>
      <c r="O75" s="161"/>
      <c r="P75" s="161"/>
      <c r="AF75" s="22"/>
      <c r="AG75" s="22"/>
      <c r="AH75" s="22"/>
      <c r="AI75" s="21"/>
      <c r="AJ75" s="21"/>
      <c r="AV75" s="31"/>
      <c r="AW75" s="32"/>
      <c r="AX75" s="32"/>
      <c r="AY75" s="32"/>
      <c r="AZ75" s="21"/>
      <c r="BA75" s="21"/>
      <c r="BL75" s="22"/>
      <c r="BM75" s="22"/>
      <c r="BN75" s="23"/>
      <c r="BO75" s="23"/>
      <c r="BP75" s="23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3:79" ht="17.25">
      <c r="M76" s="29"/>
      <c r="N76" s="32"/>
      <c r="O76" s="32"/>
      <c r="P76" s="32"/>
      <c r="AE76" s="31"/>
      <c r="AF76" s="32"/>
      <c r="AG76" s="32"/>
      <c r="AH76" s="32"/>
      <c r="AI76" s="21"/>
      <c r="AJ76" s="21"/>
      <c r="AZ76" s="21"/>
      <c r="BA76" s="21"/>
      <c r="BL76" s="32"/>
      <c r="BM76" s="32"/>
      <c r="BN76" s="22"/>
      <c r="BO76" s="22"/>
      <c r="BP76" s="22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35:79" ht="17.25">
      <c r="AI77" s="21"/>
      <c r="AW77" s="31"/>
      <c r="AX77" s="31"/>
      <c r="AY77" s="31"/>
      <c r="BA77" s="21"/>
      <c r="BN77" s="22"/>
      <c r="BO77" s="22"/>
      <c r="BP77" s="22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4:69" ht="17.25">
      <c r="N78" s="29"/>
      <c r="O78" s="29"/>
      <c r="P78" s="29"/>
      <c r="AF78" s="31"/>
      <c r="AG78" s="31"/>
      <c r="AH78" s="31"/>
      <c r="BA78" s="21"/>
      <c r="BM78" s="31"/>
      <c r="BN78" s="32"/>
      <c r="BO78" s="32"/>
      <c r="BP78" s="32"/>
      <c r="BQ78" s="21"/>
    </row>
    <row r="79" spans="53:69" ht="13.5">
      <c r="BA79" s="21"/>
      <c r="BQ79" s="21"/>
    </row>
    <row r="80" spans="66:68" ht="17.25">
      <c r="BN80" s="31"/>
      <c r="BO80" s="31"/>
      <c r="BP80" s="31"/>
    </row>
  </sheetData>
  <sheetProtection password="C705" sheet="1"/>
  <mergeCells count="433">
    <mergeCell ref="G13:I14"/>
    <mergeCell ref="J13:M14"/>
    <mergeCell ref="N13:P14"/>
    <mergeCell ref="Z30:AA30"/>
    <mergeCell ref="AD30:AE30"/>
    <mergeCell ref="AH30:AI30"/>
    <mergeCell ref="V28:W28"/>
    <mergeCell ref="Z28:AA28"/>
    <mergeCell ref="Z13:AA13"/>
    <mergeCell ref="AD13:AE13"/>
    <mergeCell ref="BL71:BL72"/>
    <mergeCell ref="AU68:AU69"/>
    <mergeCell ref="AD69:AD70"/>
    <mergeCell ref="L69:L70"/>
    <mergeCell ref="BB37:BP39"/>
    <mergeCell ref="Z33:AA33"/>
    <mergeCell ref="AD33:AE33"/>
    <mergeCell ref="AH33:AI33"/>
    <mergeCell ref="Z42:AI43"/>
    <mergeCell ref="BD33:BE33"/>
    <mergeCell ref="A9:R10"/>
    <mergeCell ref="AQ33:AR33"/>
    <mergeCell ref="AU33:AV33"/>
    <mergeCell ref="AY33:AZ33"/>
    <mergeCell ref="X40:Y43"/>
    <mergeCell ref="A5:R8"/>
    <mergeCell ref="A11:C12"/>
    <mergeCell ref="D11:E12"/>
    <mergeCell ref="F11:G12"/>
    <mergeCell ref="H11:I12"/>
    <mergeCell ref="A13:D14"/>
    <mergeCell ref="E13:F14"/>
    <mergeCell ref="M11:R12"/>
    <mergeCell ref="AN43:AY45"/>
    <mergeCell ref="AK46:AM48"/>
    <mergeCell ref="J11:L12"/>
    <mergeCell ref="A15:D16"/>
    <mergeCell ref="T48:W49"/>
    <mergeCell ref="X48:Y49"/>
    <mergeCell ref="E15:R16"/>
    <mergeCell ref="AK43:AM45"/>
    <mergeCell ref="T45:W46"/>
    <mergeCell ref="X45:Y46"/>
    <mergeCell ref="AW36:AZ36"/>
    <mergeCell ref="A31:R33"/>
    <mergeCell ref="A35:R40"/>
    <mergeCell ref="V33:W33"/>
    <mergeCell ref="A42:R48"/>
    <mergeCell ref="T36:W36"/>
    <mergeCell ref="AH36:AI36"/>
    <mergeCell ref="BF42:BQ43"/>
    <mergeCell ref="Z40:AI41"/>
    <mergeCell ref="BB46:BQ48"/>
    <mergeCell ref="AN46:AY48"/>
    <mergeCell ref="Z48:AI49"/>
    <mergeCell ref="BD35:BE35"/>
    <mergeCell ref="BB40:BE43"/>
    <mergeCell ref="BP35:BQ35"/>
    <mergeCell ref="Z36:AA36"/>
    <mergeCell ref="AB36:AE36"/>
    <mergeCell ref="AM36:AN36"/>
    <mergeCell ref="AO36:AR36"/>
    <mergeCell ref="AU36:AV36"/>
    <mergeCell ref="BP36:BQ36"/>
    <mergeCell ref="BD36:BE36"/>
    <mergeCell ref="BP34:BQ34"/>
    <mergeCell ref="AU35:AV35"/>
    <mergeCell ref="AY35:AZ35"/>
    <mergeCell ref="BH35:BI35"/>
    <mergeCell ref="V35:W35"/>
    <mergeCell ref="Z35:AA35"/>
    <mergeCell ref="AD35:AE35"/>
    <mergeCell ref="AH35:AI35"/>
    <mergeCell ref="AM35:AN35"/>
    <mergeCell ref="AQ35:AR35"/>
    <mergeCell ref="BP33:BQ33"/>
    <mergeCell ref="V34:W34"/>
    <mergeCell ref="Z34:AA34"/>
    <mergeCell ref="AD34:AE34"/>
    <mergeCell ref="AH34:AI34"/>
    <mergeCell ref="AM34:AN34"/>
    <mergeCell ref="AQ34:AR34"/>
    <mergeCell ref="AU34:AV34"/>
    <mergeCell ref="AY34:AZ34"/>
    <mergeCell ref="BD34:BE34"/>
    <mergeCell ref="BH33:BI33"/>
    <mergeCell ref="BL33:BM33"/>
    <mergeCell ref="AM33:AN33"/>
    <mergeCell ref="T38:W38"/>
    <mergeCell ref="X38:Y38"/>
    <mergeCell ref="AL38:AY41"/>
    <mergeCell ref="T40:W43"/>
    <mergeCell ref="BH34:BI34"/>
    <mergeCell ref="BH36:BI36"/>
    <mergeCell ref="BF40:BQ41"/>
    <mergeCell ref="AY32:AZ32"/>
    <mergeCell ref="V32:W32"/>
    <mergeCell ref="Z32:AA32"/>
    <mergeCell ref="AD32:AE32"/>
    <mergeCell ref="BD32:BE32"/>
    <mergeCell ref="AH32:AI32"/>
    <mergeCell ref="AM32:AN32"/>
    <mergeCell ref="AQ32:AR32"/>
    <mergeCell ref="AU32:AV32"/>
    <mergeCell ref="BH32:BI32"/>
    <mergeCell ref="BL32:BM32"/>
    <mergeCell ref="BP32:BQ32"/>
    <mergeCell ref="BD31:BE31"/>
    <mergeCell ref="BH31:BI31"/>
    <mergeCell ref="BL31:BM31"/>
    <mergeCell ref="BP31:BQ31"/>
    <mergeCell ref="BL30:BM30"/>
    <mergeCell ref="BP30:BQ30"/>
    <mergeCell ref="V31:W31"/>
    <mergeCell ref="Z31:AA31"/>
    <mergeCell ref="AD31:AE31"/>
    <mergeCell ref="AH31:AI31"/>
    <mergeCell ref="AM31:AN31"/>
    <mergeCell ref="V30:W30"/>
    <mergeCell ref="AQ31:AR31"/>
    <mergeCell ref="AU31:AV31"/>
    <mergeCell ref="AY31:AZ31"/>
    <mergeCell ref="AM30:AN30"/>
    <mergeCell ref="AQ30:AR30"/>
    <mergeCell ref="AU30:AV30"/>
    <mergeCell ref="AY30:AZ30"/>
    <mergeCell ref="V29:W29"/>
    <mergeCell ref="Z29:AA29"/>
    <mergeCell ref="BD30:BE30"/>
    <mergeCell ref="BH30:BI30"/>
    <mergeCell ref="AQ28:AR28"/>
    <mergeCell ref="AD29:AE29"/>
    <mergeCell ref="AH29:AI29"/>
    <mergeCell ref="AU29:AV29"/>
    <mergeCell ref="AM29:AN29"/>
    <mergeCell ref="AQ29:AR29"/>
    <mergeCell ref="AD28:AE28"/>
    <mergeCell ref="AH28:AI28"/>
    <mergeCell ref="BP27:BQ27"/>
    <mergeCell ref="AU28:AV28"/>
    <mergeCell ref="AY28:AZ28"/>
    <mergeCell ref="BD28:BE28"/>
    <mergeCell ref="AQ27:AR27"/>
    <mergeCell ref="BP29:BQ29"/>
    <mergeCell ref="BP28:BQ28"/>
    <mergeCell ref="AY29:AZ29"/>
    <mergeCell ref="BD29:BE29"/>
    <mergeCell ref="BH29:BI29"/>
    <mergeCell ref="BL27:BM27"/>
    <mergeCell ref="AY26:AZ26"/>
    <mergeCell ref="BD26:BE26"/>
    <mergeCell ref="BH26:BI26"/>
    <mergeCell ref="BL26:BM26"/>
    <mergeCell ref="BL29:BM29"/>
    <mergeCell ref="BH28:BI28"/>
    <mergeCell ref="BL28:BM28"/>
    <mergeCell ref="BH27:BI27"/>
    <mergeCell ref="AM28:AN28"/>
    <mergeCell ref="BP26:BQ26"/>
    <mergeCell ref="V27:W27"/>
    <mergeCell ref="Z27:AA27"/>
    <mergeCell ref="AD27:AE27"/>
    <mergeCell ref="AH27:AI27"/>
    <mergeCell ref="AM27:AN27"/>
    <mergeCell ref="AU27:AV27"/>
    <mergeCell ref="AY27:AZ27"/>
    <mergeCell ref="BD27:BE27"/>
    <mergeCell ref="BH25:BI25"/>
    <mergeCell ref="BL25:BM25"/>
    <mergeCell ref="BP25:BQ25"/>
    <mergeCell ref="V26:W26"/>
    <mergeCell ref="Z26:AA26"/>
    <mergeCell ref="AD26:AE26"/>
    <mergeCell ref="AH26:AI26"/>
    <mergeCell ref="AM26:AN26"/>
    <mergeCell ref="AQ26:AR26"/>
    <mergeCell ref="AU26:AV26"/>
    <mergeCell ref="BP24:BQ24"/>
    <mergeCell ref="V25:W25"/>
    <mergeCell ref="Z25:AA25"/>
    <mergeCell ref="AD25:AE25"/>
    <mergeCell ref="AH25:AI25"/>
    <mergeCell ref="AM25:AN25"/>
    <mergeCell ref="AQ25:AR25"/>
    <mergeCell ref="AU25:AV25"/>
    <mergeCell ref="AY25:AZ25"/>
    <mergeCell ref="BD25:BE25"/>
    <mergeCell ref="AQ24:AR24"/>
    <mergeCell ref="AU24:AV24"/>
    <mergeCell ref="AY24:AZ24"/>
    <mergeCell ref="BD24:BE24"/>
    <mergeCell ref="BH24:BI24"/>
    <mergeCell ref="BL24:BM24"/>
    <mergeCell ref="AY23:AZ23"/>
    <mergeCell ref="BD23:BE23"/>
    <mergeCell ref="BH23:BI23"/>
    <mergeCell ref="BL23:BM23"/>
    <mergeCell ref="BP23:BQ23"/>
    <mergeCell ref="V24:W24"/>
    <mergeCell ref="Z24:AA24"/>
    <mergeCell ref="AD24:AE24"/>
    <mergeCell ref="AH24:AI24"/>
    <mergeCell ref="AM24:AN24"/>
    <mergeCell ref="BH22:BI22"/>
    <mergeCell ref="BL22:BM22"/>
    <mergeCell ref="BP22:BQ22"/>
    <mergeCell ref="V23:W23"/>
    <mergeCell ref="Z23:AA23"/>
    <mergeCell ref="AD23:AE23"/>
    <mergeCell ref="AH23:AI23"/>
    <mergeCell ref="AM23:AN23"/>
    <mergeCell ref="AQ23:AR23"/>
    <mergeCell ref="AU23:AV23"/>
    <mergeCell ref="BP21:BQ21"/>
    <mergeCell ref="V22:W22"/>
    <mergeCell ref="Z22:AA22"/>
    <mergeCell ref="AD22:AE22"/>
    <mergeCell ref="AH22:AI22"/>
    <mergeCell ref="AM22:AN22"/>
    <mergeCell ref="AQ22:AR22"/>
    <mergeCell ref="AU22:AV22"/>
    <mergeCell ref="AY22:AZ22"/>
    <mergeCell ref="BD22:BE22"/>
    <mergeCell ref="AQ21:AR21"/>
    <mergeCell ref="AU21:AV21"/>
    <mergeCell ref="AY21:AZ21"/>
    <mergeCell ref="BD21:BE21"/>
    <mergeCell ref="BH21:BI21"/>
    <mergeCell ref="BL21:BM21"/>
    <mergeCell ref="AY20:AZ20"/>
    <mergeCell ref="BD20:BE20"/>
    <mergeCell ref="BH20:BI20"/>
    <mergeCell ref="BL20:BM20"/>
    <mergeCell ref="BP20:BQ20"/>
    <mergeCell ref="V21:W21"/>
    <mergeCell ref="Z21:AA21"/>
    <mergeCell ref="AD21:AE21"/>
    <mergeCell ref="AH21:AI21"/>
    <mergeCell ref="AM21:AN21"/>
    <mergeCell ref="BH19:BI19"/>
    <mergeCell ref="BL19:BM19"/>
    <mergeCell ref="BP19:BQ19"/>
    <mergeCell ref="V20:W20"/>
    <mergeCell ref="Z20:AA20"/>
    <mergeCell ref="AD20:AE20"/>
    <mergeCell ref="AH20:AI20"/>
    <mergeCell ref="AM20:AN20"/>
    <mergeCell ref="AQ20:AR20"/>
    <mergeCell ref="AU20:AV20"/>
    <mergeCell ref="BP18:BQ18"/>
    <mergeCell ref="V19:W19"/>
    <mergeCell ref="Z19:AA19"/>
    <mergeCell ref="AD19:AE19"/>
    <mergeCell ref="AH19:AI19"/>
    <mergeCell ref="AM19:AN19"/>
    <mergeCell ref="AQ19:AR19"/>
    <mergeCell ref="AU19:AV19"/>
    <mergeCell ref="AY19:AZ19"/>
    <mergeCell ref="BD19:BE19"/>
    <mergeCell ref="AQ18:AR18"/>
    <mergeCell ref="AU18:AV18"/>
    <mergeCell ref="AY18:AZ18"/>
    <mergeCell ref="BD18:BE18"/>
    <mergeCell ref="BH18:BI18"/>
    <mergeCell ref="BL18:BM18"/>
    <mergeCell ref="AY17:AZ17"/>
    <mergeCell ref="BD17:BE17"/>
    <mergeCell ref="BH17:BI17"/>
    <mergeCell ref="BL17:BM17"/>
    <mergeCell ref="BP17:BQ17"/>
    <mergeCell ref="V18:W18"/>
    <mergeCell ref="Z18:AA18"/>
    <mergeCell ref="AD18:AE18"/>
    <mergeCell ref="AH18:AI18"/>
    <mergeCell ref="AM18:AN18"/>
    <mergeCell ref="BH16:BI16"/>
    <mergeCell ref="BL16:BM16"/>
    <mergeCell ref="BP16:BQ16"/>
    <mergeCell ref="V17:W17"/>
    <mergeCell ref="Z17:AA17"/>
    <mergeCell ref="AD17:AE17"/>
    <mergeCell ref="AH17:AI17"/>
    <mergeCell ref="AM17:AN17"/>
    <mergeCell ref="AQ17:AR17"/>
    <mergeCell ref="AU17:AV17"/>
    <mergeCell ref="BP15:BQ15"/>
    <mergeCell ref="V16:W16"/>
    <mergeCell ref="Z16:AA16"/>
    <mergeCell ref="AD16:AE16"/>
    <mergeCell ref="AH16:AI16"/>
    <mergeCell ref="AM16:AN16"/>
    <mergeCell ref="AQ16:AR16"/>
    <mergeCell ref="AU16:AV16"/>
    <mergeCell ref="AY16:AZ16"/>
    <mergeCell ref="BD16:BE16"/>
    <mergeCell ref="AQ15:AR15"/>
    <mergeCell ref="AU15:AV15"/>
    <mergeCell ref="AY15:AZ15"/>
    <mergeCell ref="BD15:BE15"/>
    <mergeCell ref="BH15:BI15"/>
    <mergeCell ref="BL15:BM15"/>
    <mergeCell ref="BP14:BQ14"/>
    <mergeCell ref="V15:W15"/>
    <mergeCell ref="Z15:AA15"/>
    <mergeCell ref="AD15:AE15"/>
    <mergeCell ref="AH15:AI15"/>
    <mergeCell ref="AM15:AN15"/>
    <mergeCell ref="AQ14:AR14"/>
    <mergeCell ref="AU14:AV14"/>
    <mergeCell ref="AY14:AZ14"/>
    <mergeCell ref="BD14:BE14"/>
    <mergeCell ref="BH14:BI14"/>
    <mergeCell ref="BL14:BM14"/>
    <mergeCell ref="AY13:AZ13"/>
    <mergeCell ref="BD13:BE13"/>
    <mergeCell ref="BH13:BI13"/>
    <mergeCell ref="BL13:BM13"/>
    <mergeCell ref="BH12:BI12"/>
    <mergeCell ref="BL12:BM12"/>
    <mergeCell ref="AQ12:AR12"/>
    <mergeCell ref="AU12:AV12"/>
    <mergeCell ref="BP13:BQ13"/>
    <mergeCell ref="V14:W14"/>
    <mergeCell ref="Z14:AA14"/>
    <mergeCell ref="AD14:AE14"/>
    <mergeCell ref="AH14:AI14"/>
    <mergeCell ref="AM14:AN14"/>
    <mergeCell ref="AH12:AI12"/>
    <mergeCell ref="AM12:AN12"/>
    <mergeCell ref="AQ13:AR13"/>
    <mergeCell ref="AU13:AV13"/>
    <mergeCell ref="AY12:AZ12"/>
    <mergeCell ref="BD12:BE12"/>
    <mergeCell ref="AH13:AI13"/>
    <mergeCell ref="AM13:AN13"/>
    <mergeCell ref="AY11:AZ11"/>
    <mergeCell ref="BD11:BE11"/>
    <mergeCell ref="BP12:BQ12"/>
    <mergeCell ref="V13:W13"/>
    <mergeCell ref="BH11:BI11"/>
    <mergeCell ref="BL11:BM11"/>
    <mergeCell ref="BP11:BQ11"/>
    <mergeCell ref="V12:W12"/>
    <mergeCell ref="Z12:AA12"/>
    <mergeCell ref="AD12:AE12"/>
    <mergeCell ref="V11:W11"/>
    <mergeCell ref="Z11:AA11"/>
    <mergeCell ref="AD11:AE11"/>
    <mergeCell ref="AU10:AV10"/>
    <mergeCell ref="AY10:AZ10"/>
    <mergeCell ref="BD10:BE10"/>
    <mergeCell ref="AH11:AI11"/>
    <mergeCell ref="AM11:AN11"/>
    <mergeCell ref="AQ11:AR11"/>
    <mergeCell ref="AU11:AV11"/>
    <mergeCell ref="V10:W10"/>
    <mergeCell ref="Z10:AA10"/>
    <mergeCell ref="AD10:AE10"/>
    <mergeCell ref="AH10:AI10"/>
    <mergeCell ref="AM10:AN10"/>
    <mergeCell ref="AQ10:AR10"/>
    <mergeCell ref="BH9:BI9"/>
    <mergeCell ref="BL9:BM9"/>
    <mergeCell ref="BP9:BQ9"/>
    <mergeCell ref="BH10:BI10"/>
    <mergeCell ref="BL10:BM10"/>
    <mergeCell ref="BP10:BQ10"/>
    <mergeCell ref="AU8:AV8"/>
    <mergeCell ref="AQ8:AR8"/>
    <mergeCell ref="AQ9:AR9"/>
    <mergeCell ref="AU9:AV9"/>
    <mergeCell ref="AY9:AZ9"/>
    <mergeCell ref="BD9:BE9"/>
    <mergeCell ref="V8:W8"/>
    <mergeCell ref="Z8:AA8"/>
    <mergeCell ref="AD8:AE8"/>
    <mergeCell ref="AH8:AI8"/>
    <mergeCell ref="AM8:AN8"/>
    <mergeCell ref="V9:W9"/>
    <mergeCell ref="Z9:AA9"/>
    <mergeCell ref="AD9:AE9"/>
    <mergeCell ref="AH9:AI9"/>
    <mergeCell ref="AM9:AN9"/>
    <mergeCell ref="BP7:BQ7"/>
    <mergeCell ref="AY8:AZ8"/>
    <mergeCell ref="BD8:BE8"/>
    <mergeCell ref="BH8:BI8"/>
    <mergeCell ref="BL8:BM8"/>
    <mergeCell ref="BP8:BQ8"/>
    <mergeCell ref="AQ7:AR7"/>
    <mergeCell ref="AU7:AV7"/>
    <mergeCell ref="AY7:AZ7"/>
    <mergeCell ref="BD7:BE7"/>
    <mergeCell ref="BH7:BI7"/>
    <mergeCell ref="BL7:BM7"/>
    <mergeCell ref="AY6:AZ6"/>
    <mergeCell ref="BD6:BE6"/>
    <mergeCell ref="BH6:BI6"/>
    <mergeCell ref="BL6:BM6"/>
    <mergeCell ref="BP6:BQ6"/>
    <mergeCell ref="V7:W7"/>
    <mergeCell ref="Z7:AA7"/>
    <mergeCell ref="AD7:AE7"/>
    <mergeCell ref="AH7:AI7"/>
    <mergeCell ref="AM7:AN7"/>
    <mergeCell ref="CK4:CO4"/>
    <mergeCell ref="CP4:CT4"/>
    <mergeCell ref="V6:W6"/>
    <mergeCell ref="Z6:AA6"/>
    <mergeCell ref="AD6:AE6"/>
    <mergeCell ref="AH6:AI6"/>
    <mergeCell ref="AM6:AN6"/>
    <mergeCell ref="AQ6:AR6"/>
    <mergeCell ref="AU6:AV6"/>
    <mergeCell ref="BB4:BE5"/>
    <mergeCell ref="BN4:BQ5"/>
    <mergeCell ref="CA4:CE4"/>
    <mergeCell ref="CF4:CJ4"/>
    <mergeCell ref="AB4:AE5"/>
    <mergeCell ref="AF4:AI5"/>
    <mergeCell ref="AK4:AN5"/>
    <mergeCell ref="AO4:AR5"/>
    <mergeCell ref="AS4:AV5"/>
    <mergeCell ref="X4:AA5"/>
    <mergeCell ref="AW4:AZ5"/>
    <mergeCell ref="F1:M2"/>
    <mergeCell ref="T1:AI3"/>
    <mergeCell ref="AK1:AZ3"/>
    <mergeCell ref="BA1:BQ3"/>
    <mergeCell ref="A3:R4"/>
    <mergeCell ref="T4:W5"/>
    <mergeCell ref="BF4:BI5"/>
    <mergeCell ref="BJ4:BM5"/>
  </mergeCells>
  <printOptions/>
  <pageMargins left="0.38" right="0.34" top="0.3937007874015748" bottom="0.19" header="0.15748031496062992" footer="0.15748031496062992"/>
  <pageSetup horizontalDpi="600" verticalDpi="600" orientation="portrait" paperSize="9" r:id="rId1"/>
  <colBreaks count="3" manualBreakCount="3">
    <brk id="35" max="48" man="1"/>
    <brk id="52" max="48" man="1"/>
    <brk id="7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H20行事予定表</dc:title>
  <dc:subject/>
  <dc:creator>鶴田　忠敏</dc:creator>
  <cp:keywords/>
  <dc:description/>
  <cp:lastModifiedBy>山本　圭吾</cp:lastModifiedBy>
  <cp:lastPrinted>2017-11-29T01:50:49Z</cp:lastPrinted>
  <dcterms:created xsi:type="dcterms:W3CDTF">2005-01-16T11:04:02Z</dcterms:created>
  <dcterms:modified xsi:type="dcterms:W3CDTF">2018-06-08T00:51:52Z</dcterms:modified>
  <cp:category/>
  <cp:version/>
  <cp:contentType/>
  <cp:contentStatus/>
</cp:coreProperties>
</file>